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695" windowWidth="9720" windowHeight="6255" tabRatio="1000" activeTab="2"/>
  </bookViews>
  <sheets>
    <sheet name="Консолиди-2015" sheetId="1" r:id="rId1"/>
    <sheet name="2014-кон" sheetId="2" r:id="rId2"/>
    <sheet name="2013" sheetId="3" r:id="rId3"/>
  </sheets>
  <definedNames>
    <definedName name="_xlnm.Print_Area" localSheetId="2">'2013'!$A$1:$H$95</definedName>
    <definedName name="_xlnm.Print_Area" localSheetId="1">'2014-кон'!$A$1:$F$95</definedName>
    <definedName name="_xlnm.Print_Area" localSheetId="0">'Консолиди-2015'!$A$1:$F$94</definedName>
  </definedNames>
  <calcPr fullCalcOnLoad="1" refMode="R1C1"/>
</workbook>
</file>

<file path=xl/sharedStrings.xml><?xml version="1.0" encoding="utf-8"?>
<sst xmlns="http://schemas.openxmlformats.org/spreadsheetml/2006/main" count="365" uniqueCount="102">
  <si>
    <t>Доходы</t>
  </si>
  <si>
    <t>культура</t>
  </si>
  <si>
    <t>налог</t>
  </si>
  <si>
    <t>Дефицит</t>
  </si>
  <si>
    <t>Итого доходов</t>
  </si>
  <si>
    <t>Единый сельхозналог</t>
  </si>
  <si>
    <t>ЗАГС</t>
  </si>
  <si>
    <t>Субвенции</t>
  </si>
  <si>
    <t>в том числе</t>
  </si>
  <si>
    <t xml:space="preserve">Утвержденный консолидированный бюджет </t>
  </si>
  <si>
    <t xml:space="preserve">  Камско-Устьинского  муниципального района </t>
  </si>
  <si>
    <t>(тыс. руб.)</t>
  </si>
  <si>
    <t>Консолидированный</t>
  </si>
  <si>
    <t>бюджет муницип.р-на</t>
  </si>
  <si>
    <t>муницип.район</t>
  </si>
  <si>
    <t>поселения</t>
  </si>
  <si>
    <t>Налог на доходы физических лиц</t>
  </si>
  <si>
    <t>контингент налога (100%)</t>
  </si>
  <si>
    <t>х</t>
  </si>
  <si>
    <t>норматив с учетом дополнител.норм-ва</t>
  </si>
  <si>
    <t>отчисления в местные бюджеты</t>
  </si>
  <si>
    <t>Налог на имущество физ.лиц</t>
  </si>
  <si>
    <t>Земельный налог</t>
  </si>
  <si>
    <t>Единый налог на вмененный доход</t>
  </si>
  <si>
    <t>Упрощен.система налогообложения</t>
  </si>
  <si>
    <t>Налог на игорный бизнес</t>
  </si>
  <si>
    <t>Госпошлина</t>
  </si>
  <si>
    <t xml:space="preserve">Неналоговые </t>
  </si>
  <si>
    <t>Плата за негативное воздействие</t>
  </si>
  <si>
    <t>в том числе:</t>
  </si>
  <si>
    <t>Дотации на выравнив.бюджет.обеспеч. муниц.районов(гор.окр.)</t>
  </si>
  <si>
    <t>Х</t>
  </si>
  <si>
    <t xml:space="preserve">Субсидии </t>
  </si>
  <si>
    <t>Иные межбюджет.трансферты</t>
  </si>
  <si>
    <t>Дотации из МР на выравнивание бюд.обеспеч. поселений</t>
  </si>
  <si>
    <t>Дотации из МР на сбалансированность бюдж.поселений</t>
  </si>
  <si>
    <t>Субсидии в МР на межмуниципал.функции</t>
  </si>
  <si>
    <t>Субвенции (ЗАГС, военкоматы)</t>
  </si>
  <si>
    <t>Иные межбюд.трансф.в соответ.с заключен.соглашениями</t>
  </si>
  <si>
    <t>Расходы (раздел, подраздел)</t>
  </si>
  <si>
    <t>Общегосударст.вопросы (01), в т.ч.</t>
  </si>
  <si>
    <t>судебная система (01 05)</t>
  </si>
  <si>
    <t>выборы (0107)</t>
  </si>
  <si>
    <t>обслуживание муниц.долга (01 11)</t>
  </si>
  <si>
    <t>резервный фонд (01 12)</t>
  </si>
  <si>
    <t xml:space="preserve">Национальная оборона (02) </t>
  </si>
  <si>
    <t>Национальная экономика (04)</t>
  </si>
  <si>
    <t>ЖКХ (05), в т.ч.</t>
  </si>
  <si>
    <t>жилищное хозяйство (05 01)</t>
  </si>
  <si>
    <t>коммунальное хозяйство (05 02)</t>
  </si>
  <si>
    <t>благоустройство (05 03)</t>
  </si>
  <si>
    <t>Образование (07), в т.ч.</t>
  </si>
  <si>
    <t xml:space="preserve">образование </t>
  </si>
  <si>
    <t>молодежная политика (07 07)</t>
  </si>
  <si>
    <t>Культура (08)</t>
  </si>
  <si>
    <t>Соцполитика (10)</t>
  </si>
  <si>
    <t xml:space="preserve">"отрицательные"  трансферты </t>
  </si>
  <si>
    <t>дотации из МР на выравнивание бюдж.обесп.  поселений</t>
  </si>
  <si>
    <t>дотации из МР на сбалансированность поселений</t>
  </si>
  <si>
    <t>субсидии в МР на межмуниципальн.функции</t>
  </si>
  <si>
    <t>субвенции (ЗАГС, военкоматы)</t>
  </si>
  <si>
    <t>иные межбюд.трансф.в соответ.с заключ.соглашениями</t>
  </si>
  <si>
    <t>ВСЕГО РАСХОДОВ</t>
  </si>
  <si>
    <r>
      <t>Примечание</t>
    </r>
    <r>
      <rPr>
        <sz val="10"/>
        <rFont val="Arial Cyr"/>
        <family val="0"/>
      </rPr>
      <t>: ячейки со знаком "Х" не заполняются.</t>
    </r>
  </si>
  <si>
    <t xml:space="preserve">В столбце "Консолидированный бюджет  муниципального района" в разделах </t>
  </si>
  <si>
    <t xml:space="preserve">"Безвозмездные перечисления" и "Межбюджетные трансферты" проставляются объемы в </t>
  </si>
  <si>
    <t>в т. Доплата к пенсиям1001</t>
  </si>
  <si>
    <t>Социальное обеспечение(1003)</t>
  </si>
  <si>
    <t>соответствии с приложениями к закону о бюджете РТ на 2011 год без увеличения на суммы внутренних оборотов</t>
  </si>
  <si>
    <t>библиотека</t>
  </si>
  <si>
    <t>Физкультура и спорт (11 01)</t>
  </si>
  <si>
    <t xml:space="preserve">на 2013 год </t>
  </si>
  <si>
    <t>(местный бюджет без РФ)</t>
  </si>
  <si>
    <t>(без 1403)</t>
  </si>
  <si>
    <t>Межбюджетные трансфер.(14) в т.ч.</t>
  </si>
  <si>
    <t>налог на имущество</t>
  </si>
  <si>
    <t>Охрана окружающей среды -06</t>
  </si>
  <si>
    <t>Правоохранительная деятельность (03) Пож.депо ЕДДС</t>
  </si>
  <si>
    <t>Акчарлак</t>
  </si>
  <si>
    <t>налог на имущество= земельный налог</t>
  </si>
  <si>
    <t>ВСЕГО ДОХОДОВ                               (261355,9)</t>
  </si>
  <si>
    <t xml:space="preserve">на 2014 год </t>
  </si>
  <si>
    <t>Безвозмездные перечисления  (162419,9)</t>
  </si>
  <si>
    <r>
      <t>Примечание</t>
    </r>
    <r>
      <rPr>
        <sz val="12"/>
        <rFont val="Arial Cyr"/>
        <family val="2"/>
      </rPr>
      <t>: ячейки со знаком "Х" не заполняются.</t>
    </r>
  </si>
  <si>
    <r>
      <t>Примечание</t>
    </r>
    <r>
      <rPr>
        <sz val="14"/>
        <rFont val="Arial Cyr"/>
        <family val="2"/>
      </rPr>
      <t>: ячейки со знаком "Х" не заполняются.</t>
    </r>
  </si>
  <si>
    <t>доп.норматив(80%)</t>
  </si>
  <si>
    <t>Патент</t>
  </si>
  <si>
    <t>Дотации из МР на выравнивание бюд.обеспеч. Посел(по числ.)</t>
  </si>
  <si>
    <t>управление (01 02, 01 03, 01 04, 01 06,0113)</t>
  </si>
  <si>
    <t>Прочие(0113)</t>
  </si>
  <si>
    <t>земля</t>
  </si>
  <si>
    <t>имущество</t>
  </si>
  <si>
    <t>Централизов.бузгалтерия, и др. (01 13) имущество налог</t>
  </si>
  <si>
    <t>Централизов.бузгалтерия, и др. (01 13)</t>
  </si>
  <si>
    <t>техническая инвентаризация ж/фонда</t>
  </si>
  <si>
    <t>жкх налога на имущество</t>
  </si>
  <si>
    <t>налоги</t>
  </si>
  <si>
    <t>Противоэпедимич.мероприятия</t>
  </si>
  <si>
    <t>по пред.болезней животных</t>
  </si>
  <si>
    <t>условные расходы</t>
  </si>
  <si>
    <t>итого без услов.расходов</t>
  </si>
  <si>
    <t xml:space="preserve">на 2015 год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</si>
</sst>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"/>
    <numFmt numFmtId="168" formatCode="0.0000000"/>
    <numFmt numFmtId="169" formatCode="0.000000"/>
    <numFmt numFmtId="170" formatCode="0.00000"/>
    <numFmt numFmtId="171" formatCode="000000"/>
    <numFmt numFmtId="172" formatCode="#,##0.000"/>
  </numFmts>
  <fonts count="39">
    <font>
      <sz val="10"/>
      <name val="Arial Cyr"/>
      <family val="0"/>
    </font>
    <font>
      <b/>
      <i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i/>
      <sz val="14"/>
      <name val="Arial Cyr"/>
      <family val="2"/>
    </font>
    <font>
      <i/>
      <sz val="10"/>
      <name val="Arial Cyr"/>
      <family val="2"/>
    </font>
    <font>
      <sz val="14"/>
      <name val="Arial Cyr"/>
      <family val="2"/>
    </font>
    <font>
      <i/>
      <sz val="14"/>
      <name val="Arial Cyr"/>
      <family val="2"/>
    </font>
    <font>
      <b/>
      <sz val="10"/>
      <name val="Arial Cyr"/>
      <family val="0"/>
    </font>
    <font>
      <sz val="9"/>
      <name val="Arial Cyr"/>
      <family val="2"/>
    </font>
    <font>
      <b/>
      <i/>
      <sz val="10"/>
      <name val="Arial Cyr"/>
      <family val="0"/>
    </font>
    <font>
      <i/>
      <sz val="12"/>
      <name val="Arial CYR"/>
      <family val="2"/>
    </font>
    <font>
      <i/>
      <sz val="12"/>
      <color indexed="10"/>
      <name val="Arial CYR"/>
      <family val="2"/>
    </font>
    <font>
      <sz val="12"/>
      <color indexed="10"/>
      <name val="Arial CYR"/>
      <family val="2"/>
    </font>
    <font>
      <i/>
      <sz val="14"/>
      <color indexed="10"/>
      <name val="Arial CYR"/>
      <family val="2"/>
    </font>
    <font>
      <sz val="14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Cyr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8"/>
      <name val="Arial Cyr"/>
      <family val="0"/>
    </font>
    <font>
      <b/>
      <sz val="14"/>
      <color indexed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2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0" fillId="0" borderId="19" xfId="0" applyBorder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9" fillId="0" borderId="15" xfId="0" applyFont="1" applyBorder="1" applyAlignment="1">
      <alignment/>
    </xf>
    <xf numFmtId="164" fontId="0" fillId="0" borderId="18" xfId="0" applyNumberFormat="1" applyBorder="1" applyAlignment="1">
      <alignment horizontal="center"/>
    </xf>
    <xf numFmtId="164" fontId="9" fillId="0" borderId="19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64" fontId="2" fillId="0" borderId="0" xfId="0" applyNumberFormat="1" applyFont="1" applyAlignment="1">
      <alignment/>
    </xf>
    <xf numFmtId="0" fontId="0" fillId="22" borderId="12" xfId="0" applyFill="1" applyBorder="1" applyAlignment="1">
      <alignment/>
    </xf>
    <xf numFmtId="0" fontId="9" fillId="22" borderId="19" xfId="0" applyFont="1" applyFill="1" applyBorder="1" applyAlignment="1">
      <alignment/>
    </xf>
    <xf numFmtId="164" fontId="9" fillId="22" borderId="13" xfId="0" applyNumberFormat="1" applyFont="1" applyFill="1" applyBorder="1" applyAlignment="1">
      <alignment/>
    </xf>
    <xf numFmtId="0" fontId="0" fillId="22" borderId="18" xfId="0" applyFill="1" applyBorder="1" applyAlignment="1">
      <alignment/>
    </xf>
    <xf numFmtId="164" fontId="0" fillId="22" borderId="12" xfId="0" applyNumberFormat="1" applyFill="1" applyBorder="1" applyAlignment="1">
      <alignment/>
    </xf>
    <xf numFmtId="0" fontId="9" fillId="0" borderId="11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4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1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164" fontId="2" fillId="22" borderId="12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22" borderId="19" xfId="0" applyFont="1" applyFill="1" applyBorder="1" applyAlignment="1">
      <alignment/>
    </xf>
    <xf numFmtId="164" fontId="4" fillId="22" borderId="13" xfId="0" applyNumberFormat="1" applyFont="1" applyFill="1" applyBorder="1" applyAlignment="1">
      <alignment/>
    </xf>
    <xf numFmtId="164" fontId="4" fillId="0" borderId="19" xfId="0" applyNumberFormat="1" applyFont="1" applyBorder="1" applyAlignment="1">
      <alignment/>
    </xf>
    <xf numFmtId="0" fontId="2" fillId="22" borderId="18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22" borderId="12" xfId="0" applyFont="1" applyFill="1" applyBorder="1" applyAlignment="1">
      <alignment/>
    </xf>
    <xf numFmtId="0" fontId="3" fillId="0" borderId="15" xfId="0" applyFont="1" applyBorder="1" applyAlignment="1">
      <alignment horizontal="left"/>
    </xf>
    <xf numFmtId="164" fontId="3" fillId="0" borderId="1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22" borderId="19" xfId="0" applyFont="1" applyFill="1" applyBorder="1" applyAlignment="1">
      <alignment/>
    </xf>
    <xf numFmtId="164" fontId="3" fillId="22" borderId="13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0" fontId="7" fillId="22" borderId="18" xfId="0" applyFont="1" applyFill="1" applyBorder="1" applyAlignment="1">
      <alignment/>
    </xf>
    <xf numFmtId="0" fontId="7" fillId="0" borderId="18" xfId="0" applyFont="1" applyBorder="1" applyAlignment="1">
      <alignment horizontal="center"/>
    </xf>
    <xf numFmtId="164" fontId="7" fillId="22" borderId="12" xfId="0" applyNumberFormat="1" applyFont="1" applyFill="1" applyBorder="1" applyAlignment="1">
      <alignment/>
    </xf>
    <xf numFmtId="164" fontId="7" fillId="0" borderId="18" xfId="0" applyNumberFormat="1" applyFont="1" applyBorder="1" applyAlignment="1">
      <alignment horizontal="center"/>
    </xf>
    <xf numFmtId="0" fontId="7" fillId="24" borderId="18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3" fillId="0" borderId="11" xfId="0" applyFont="1" applyBorder="1" applyAlignment="1">
      <alignment horizontal="left"/>
    </xf>
    <xf numFmtId="164" fontId="3" fillId="0" borderId="12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3" fillId="0" borderId="15" xfId="0" applyFont="1" applyBorder="1" applyAlignment="1">
      <alignment/>
    </xf>
    <xf numFmtId="164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/>
    </xf>
    <xf numFmtId="0" fontId="9" fillId="7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34" fillId="0" borderId="16" xfId="0" applyFont="1" applyBorder="1" applyAlignment="1">
      <alignment/>
    </xf>
    <xf numFmtId="0" fontId="35" fillId="0" borderId="16" xfId="0" applyFont="1" applyBorder="1" applyAlignment="1">
      <alignment/>
    </xf>
    <xf numFmtId="0" fontId="0" fillId="7" borderId="16" xfId="0" applyFill="1" applyBorder="1" applyAlignment="1">
      <alignment/>
    </xf>
    <xf numFmtId="0" fontId="9" fillId="0" borderId="16" xfId="0" applyFont="1" applyBorder="1" applyAlignment="1">
      <alignment/>
    </xf>
    <xf numFmtId="0" fontId="6" fillId="7" borderId="16" xfId="0" applyFont="1" applyFill="1" applyBorder="1" applyAlignment="1">
      <alignment/>
    </xf>
    <xf numFmtId="0" fontId="9" fillId="3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25" borderId="11" xfId="0" applyFill="1" applyBorder="1" applyAlignment="1">
      <alignment/>
    </xf>
    <xf numFmtId="0" fontId="9" fillId="25" borderId="16" xfId="0" applyFont="1" applyFill="1" applyBorder="1" applyAlignment="1">
      <alignment/>
    </xf>
    <xf numFmtId="0" fontId="6" fillId="0" borderId="16" xfId="0" applyFont="1" applyBorder="1" applyAlignment="1">
      <alignment/>
    </xf>
    <xf numFmtId="0" fontId="34" fillId="0" borderId="16" xfId="0" applyFont="1" applyBorder="1" applyAlignment="1">
      <alignment/>
    </xf>
    <xf numFmtId="164" fontId="9" fillId="7" borderId="16" xfId="0" applyNumberFormat="1" applyFont="1" applyFill="1" applyBorder="1" applyAlignment="1">
      <alignment/>
    </xf>
    <xf numFmtId="165" fontId="6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2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164" fontId="0" fillId="0" borderId="16" xfId="0" applyNumberFormat="1" applyBorder="1" applyAlignment="1">
      <alignment/>
    </xf>
    <xf numFmtId="0" fontId="2" fillId="22" borderId="12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4" fillId="7" borderId="16" xfId="0" applyFont="1" applyFill="1" applyBorder="1" applyAlignment="1">
      <alignment/>
    </xf>
    <xf numFmtId="0" fontId="12" fillId="0" borderId="16" xfId="0" applyFont="1" applyBorder="1" applyAlignment="1">
      <alignment/>
    </xf>
    <xf numFmtId="0" fontId="13" fillId="0" borderId="16" xfId="0" applyFont="1" applyBorder="1" applyAlignment="1">
      <alignment/>
    </xf>
    <xf numFmtId="164" fontId="14" fillId="0" borderId="16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7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12" fillId="7" borderId="16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12" fillId="0" borderId="19" xfId="0" applyFont="1" applyBorder="1" applyAlignment="1">
      <alignment/>
    </xf>
    <xf numFmtId="0" fontId="4" fillId="25" borderId="17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4" fillId="25" borderId="16" xfId="0" applyFont="1" applyFill="1" applyBorder="1" applyAlignment="1">
      <alignment/>
    </xf>
    <xf numFmtId="164" fontId="4" fillId="7" borderId="16" xfId="0" applyNumberFormat="1" applyFont="1" applyFill="1" applyBorder="1" applyAlignment="1">
      <alignment/>
    </xf>
    <xf numFmtId="165" fontId="12" fillId="0" borderId="16" xfId="0" applyNumberFormat="1" applyFont="1" applyBorder="1" applyAlignment="1">
      <alignment/>
    </xf>
    <xf numFmtId="165" fontId="2" fillId="0" borderId="16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/>
    </xf>
    <xf numFmtId="0" fontId="9" fillId="3" borderId="18" xfId="0" applyFont="1" applyFill="1" applyBorder="1" applyAlignment="1">
      <alignment horizontal="center" wrapText="1"/>
    </xf>
    <xf numFmtId="164" fontId="34" fillId="0" borderId="16" xfId="0" applyNumberFormat="1" applyFont="1" applyBorder="1" applyAlignment="1">
      <alignment/>
    </xf>
    <xf numFmtId="164" fontId="35" fillId="0" borderId="16" xfId="0" applyNumberFormat="1" applyFont="1" applyBorder="1" applyAlignment="1">
      <alignment/>
    </xf>
    <xf numFmtId="0" fontId="35" fillId="0" borderId="16" xfId="0" applyFont="1" applyBorder="1" applyAlignment="1">
      <alignment/>
    </xf>
    <xf numFmtId="0" fontId="36" fillId="7" borderId="16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164" fontId="6" fillId="0" borderId="16" xfId="0" applyNumberFormat="1" applyFont="1" applyBorder="1" applyAlignment="1">
      <alignment/>
    </xf>
    <xf numFmtId="10" fontId="9" fillId="0" borderId="0" xfId="0" applyNumberFormat="1" applyFont="1" applyAlignment="1">
      <alignment/>
    </xf>
    <xf numFmtId="0" fontId="37" fillId="0" borderId="0" xfId="0" applyFont="1" applyAlignment="1">
      <alignment/>
    </xf>
    <xf numFmtId="0" fontId="7" fillId="0" borderId="16" xfId="0" applyFont="1" applyBorder="1" applyAlignment="1">
      <alignment/>
    </xf>
    <xf numFmtId="0" fontId="3" fillId="7" borderId="1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5" fillId="0" borderId="16" xfId="0" applyFont="1" applyBorder="1" applyAlignment="1">
      <alignment/>
    </xf>
    <xf numFmtId="0" fontId="16" fillId="0" borderId="16" xfId="0" applyFont="1" applyBorder="1" applyAlignment="1">
      <alignment/>
    </xf>
    <xf numFmtId="0" fontId="38" fillId="7" borderId="16" xfId="0" applyFont="1" applyFill="1" applyBorder="1" applyAlignment="1">
      <alignment/>
    </xf>
    <xf numFmtId="0" fontId="7" fillId="7" borderId="16" xfId="0" applyFont="1" applyFill="1" applyBorder="1" applyAlignment="1">
      <alignment/>
    </xf>
    <xf numFmtId="0" fontId="3" fillId="0" borderId="16" xfId="0" applyFont="1" applyBorder="1" applyAlignment="1">
      <alignment/>
    </xf>
    <xf numFmtId="0" fontId="8" fillId="7" borderId="16" xfId="0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5" fillId="3" borderId="16" xfId="0" applyFont="1" applyFill="1" applyBorder="1" applyAlignment="1">
      <alignment/>
    </xf>
    <xf numFmtId="0" fontId="7" fillId="25" borderId="11" xfId="0" applyFont="1" applyFill="1" applyBorder="1" applyAlignment="1">
      <alignment/>
    </xf>
    <xf numFmtId="0" fontId="3" fillId="25" borderId="16" xfId="0" applyFont="1" applyFill="1" applyBorder="1" applyAlignment="1">
      <alignment/>
    </xf>
    <xf numFmtId="164" fontId="3" fillId="7" borderId="16" xfId="0" applyNumberFormat="1" applyFont="1" applyFill="1" applyBorder="1" applyAlignment="1">
      <alignment/>
    </xf>
    <xf numFmtId="165" fontId="8" fillId="0" borderId="16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165" fontId="7" fillId="0" borderId="16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0" fontId="3" fillId="0" borderId="16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3" borderId="18" xfId="0" applyFont="1" applyFill="1" applyBorder="1" applyAlignment="1">
      <alignment horizontal="center" wrapText="1"/>
    </xf>
    <xf numFmtId="0" fontId="7" fillId="3" borderId="0" xfId="0" applyFont="1" applyFill="1" applyAlignment="1">
      <alignment wrapText="1"/>
    </xf>
    <xf numFmtId="0" fontId="7" fillId="3" borderId="0" xfId="0" applyFont="1" applyFill="1" applyAlignment="1">
      <alignment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/>
    </xf>
    <xf numFmtId="0" fontId="4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94"/>
  <sheetViews>
    <sheetView view="pageBreakPreview" zoomScale="75" zoomScaleSheetLayoutView="75" zoomScalePageLayoutView="0" workbookViewId="0" topLeftCell="A6">
      <selection activeCell="E6" sqref="E6"/>
    </sheetView>
  </sheetViews>
  <sheetFormatPr defaultColWidth="9.00390625" defaultRowHeight="12.75"/>
  <cols>
    <col min="1" max="1" width="63.125" style="7" customWidth="1"/>
    <col min="2" max="2" width="19.75390625" style="7" customWidth="1"/>
    <col min="3" max="3" width="15.875" style="7" customWidth="1"/>
    <col min="4" max="4" width="15.75390625" style="7" customWidth="1"/>
    <col min="5" max="5" width="12.125" style="7" customWidth="1"/>
    <col min="6" max="6" width="10.875" style="7" customWidth="1"/>
    <col min="7" max="16384" width="9.125" style="7" customWidth="1"/>
  </cols>
  <sheetData>
    <row r="1" spans="1:3" ht="18">
      <c r="A1" s="215" t="s">
        <v>9</v>
      </c>
      <c r="B1" s="215"/>
      <c r="C1" s="215"/>
    </row>
    <row r="2" spans="1:4" ht="18">
      <c r="A2" s="215" t="s">
        <v>10</v>
      </c>
      <c r="B2" s="215"/>
      <c r="C2" s="215"/>
      <c r="D2" s="95"/>
    </row>
    <row r="3" spans="1:3" ht="18">
      <c r="A3" s="215" t="s">
        <v>101</v>
      </c>
      <c r="B3" s="215"/>
      <c r="C3" s="215"/>
    </row>
    <row r="4" ht="9.75" customHeight="1">
      <c r="D4" s="5" t="s">
        <v>11</v>
      </c>
    </row>
    <row r="5" spans="1:4" ht="18">
      <c r="A5" s="96"/>
      <c r="B5" s="97" t="s">
        <v>12</v>
      </c>
      <c r="C5" s="216" t="s">
        <v>8</v>
      </c>
      <c r="D5" s="217"/>
    </row>
    <row r="6" spans="1:5" ht="37.5" customHeight="1">
      <c r="A6" s="98" t="s">
        <v>0</v>
      </c>
      <c r="B6" s="49" t="s">
        <v>13</v>
      </c>
      <c r="C6" s="99" t="s">
        <v>14</v>
      </c>
      <c r="D6" s="100" t="s">
        <v>15</v>
      </c>
      <c r="E6" s="212" t="s">
        <v>99</v>
      </c>
    </row>
    <row r="7" spans="1:4" ht="18.75" customHeight="1">
      <c r="A7" s="101" t="s">
        <v>16</v>
      </c>
      <c r="B7" s="48"/>
      <c r="C7" s="48">
        <v>90727</v>
      </c>
      <c r="D7" s="102"/>
    </row>
    <row r="8" spans="1:4" ht="18.75">
      <c r="A8" s="103" t="s">
        <v>17</v>
      </c>
      <c r="B8" s="48"/>
      <c r="C8" s="46" t="s">
        <v>18</v>
      </c>
      <c r="D8" s="46" t="s">
        <v>18</v>
      </c>
    </row>
    <row r="9" spans="1:4" ht="18.75">
      <c r="A9" s="103" t="s">
        <v>19</v>
      </c>
      <c r="B9" s="48"/>
      <c r="C9" s="48">
        <v>80</v>
      </c>
      <c r="D9" s="102">
        <v>10</v>
      </c>
    </row>
    <row r="10" spans="1:4" ht="18.75">
      <c r="A10" s="103" t="s">
        <v>20</v>
      </c>
      <c r="B10" s="48">
        <f>SUM(C10:D10)</f>
        <v>18145</v>
      </c>
      <c r="C10" s="48">
        <v>9072.3</v>
      </c>
      <c r="D10" s="102">
        <v>9072.7</v>
      </c>
    </row>
    <row r="11" spans="1:4" ht="18.75">
      <c r="A11" s="103" t="s">
        <v>85</v>
      </c>
      <c r="B11" s="48">
        <f>SUM(C11:D11)</f>
        <v>72581.6</v>
      </c>
      <c r="C11" s="48">
        <v>72581.6</v>
      </c>
      <c r="D11" s="102"/>
    </row>
    <row r="12" spans="1:4" ht="21.75" customHeight="1">
      <c r="A12" s="101" t="s">
        <v>21</v>
      </c>
      <c r="B12" s="48">
        <f aca="true" t="shared" si="0" ref="B12:B21">SUM(C12:D12)</f>
        <v>2594</v>
      </c>
      <c r="C12" s="48"/>
      <c r="D12" s="102">
        <v>2594</v>
      </c>
    </row>
    <row r="13" spans="1:4" ht="18">
      <c r="A13" s="101" t="s">
        <v>22</v>
      </c>
      <c r="B13" s="48">
        <f t="shared" si="0"/>
        <v>10711</v>
      </c>
      <c r="C13" s="48"/>
      <c r="D13" s="102">
        <v>10711</v>
      </c>
    </row>
    <row r="14" spans="1:4" ht="18">
      <c r="A14" s="101" t="s">
        <v>23</v>
      </c>
      <c r="B14" s="48">
        <f t="shared" si="0"/>
        <v>3771</v>
      </c>
      <c r="C14" s="48">
        <v>3771</v>
      </c>
      <c r="D14" s="102"/>
    </row>
    <row r="15" spans="1:4" ht="18">
      <c r="A15" s="104" t="s">
        <v>24</v>
      </c>
      <c r="B15" s="48">
        <f t="shared" si="0"/>
        <v>1158</v>
      </c>
      <c r="C15" s="48">
        <v>1158</v>
      </c>
      <c r="D15" s="102"/>
    </row>
    <row r="16" spans="1:4" ht="18">
      <c r="A16" s="104" t="s">
        <v>25</v>
      </c>
      <c r="B16" s="48">
        <f t="shared" si="0"/>
        <v>0</v>
      </c>
      <c r="C16" s="48"/>
      <c r="D16" s="102"/>
    </row>
    <row r="17" spans="1:4" ht="18">
      <c r="A17" s="101" t="s">
        <v>5</v>
      </c>
      <c r="B17" s="48">
        <f t="shared" si="0"/>
        <v>107</v>
      </c>
      <c r="C17" s="48">
        <v>53.5</v>
      </c>
      <c r="D17" s="102">
        <v>53.5</v>
      </c>
    </row>
    <row r="18" spans="1:4" ht="18">
      <c r="A18" s="101" t="s">
        <v>86</v>
      </c>
      <c r="B18" s="48">
        <f t="shared" si="0"/>
        <v>18</v>
      </c>
      <c r="C18" s="48">
        <v>18</v>
      </c>
      <c r="D18" s="102"/>
    </row>
    <row r="19" spans="1:4" ht="18">
      <c r="A19" s="101" t="s">
        <v>26</v>
      </c>
      <c r="B19" s="48">
        <f t="shared" si="0"/>
        <v>1065</v>
      </c>
      <c r="C19" s="48">
        <v>1023</v>
      </c>
      <c r="D19" s="102">
        <v>42</v>
      </c>
    </row>
    <row r="20" spans="1:4" ht="18">
      <c r="A20" s="101" t="s">
        <v>27</v>
      </c>
      <c r="B20" s="105">
        <f t="shared" si="0"/>
        <v>4482</v>
      </c>
      <c r="C20" s="105">
        <v>3359.3</v>
      </c>
      <c r="D20" s="102">
        <v>1122.7</v>
      </c>
    </row>
    <row r="21" spans="1:4" s="2" customFormat="1" ht="26.25" customHeight="1">
      <c r="A21" s="101" t="s">
        <v>28</v>
      </c>
      <c r="B21" s="48">
        <f t="shared" si="0"/>
        <v>570</v>
      </c>
      <c r="C21" s="48">
        <v>570</v>
      </c>
      <c r="D21" s="102"/>
    </row>
    <row r="22" spans="1:4" s="2" customFormat="1" ht="22.5" customHeight="1">
      <c r="A22" s="106" t="s">
        <v>4</v>
      </c>
      <c r="B22" s="107">
        <f>SUM(B10:B21)</f>
        <v>115202.6</v>
      </c>
      <c r="C22" s="107">
        <f>SUM(C10:C21)</f>
        <v>91606.70000000001</v>
      </c>
      <c r="D22" s="108">
        <f>SUM(D10:D21)</f>
        <v>23595.9</v>
      </c>
    </row>
    <row r="23" spans="1:4" ht="18">
      <c r="A23" s="109" t="s">
        <v>82</v>
      </c>
      <c r="B23" s="110">
        <f>SUM(B25:B28)</f>
        <v>206810.4</v>
      </c>
      <c r="C23" s="111">
        <f>SUM(C25:C28,C32,C34)</f>
        <v>208521.4</v>
      </c>
      <c r="D23" s="112">
        <f>SUM(D29:D31,D33,D34)</f>
        <v>26889.600000000002</v>
      </c>
    </row>
    <row r="24" spans="1:4" ht="18" customHeight="1">
      <c r="A24" s="48" t="s">
        <v>29</v>
      </c>
      <c r="B24" s="102"/>
      <c r="C24" s="48"/>
      <c r="D24" s="102"/>
    </row>
    <row r="25" spans="1:4" ht="18">
      <c r="A25" s="48" t="s">
        <v>30</v>
      </c>
      <c r="B25" s="113">
        <f>SUM(C25)</f>
        <v>58688.4</v>
      </c>
      <c r="C25" s="48">
        <v>58688.4</v>
      </c>
      <c r="D25" s="114" t="s">
        <v>31</v>
      </c>
    </row>
    <row r="26" spans="1:4" ht="18">
      <c r="A26" s="48" t="s">
        <v>32</v>
      </c>
      <c r="B26" s="113">
        <f>SUM(C26)</f>
        <v>81913.9</v>
      </c>
      <c r="C26" s="115">
        <v>81913.9</v>
      </c>
      <c r="D26" s="114" t="s">
        <v>31</v>
      </c>
    </row>
    <row r="27" spans="1:4" ht="18">
      <c r="A27" s="48" t="s">
        <v>7</v>
      </c>
      <c r="B27" s="102">
        <f>C27</f>
        <v>66159</v>
      </c>
      <c r="C27" s="48">
        <v>66159</v>
      </c>
      <c r="D27" s="114" t="s">
        <v>31</v>
      </c>
    </row>
    <row r="28" spans="1:4" ht="15" customHeight="1">
      <c r="A28" s="48" t="s">
        <v>33</v>
      </c>
      <c r="B28" s="102">
        <f>SUM(C28)</f>
        <v>49.1</v>
      </c>
      <c r="C28" s="48">
        <v>49.1</v>
      </c>
      <c r="D28" s="114" t="s">
        <v>31</v>
      </c>
    </row>
    <row r="29" spans="1:4" ht="15" customHeight="1">
      <c r="A29" s="48" t="s">
        <v>87</v>
      </c>
      <c r="B29" s="114" t="s">
        <v>31</v>
      </c>
      <c r="C29" s="46" t="s">
        <v>31</v>
      </c>
      <c r="D29" s="116">
        <v>27.7</v>
      </c>
    </row>
    <row r="30" spans="1:4" ht="15" customHeight="1">
      <c r="A30" s="48" t="s">
        <v>34</v>
      </c>
      <c r="B30" s="114" t="s">
        <v>31</v>
      </c>
      <c r="C30" s="46" t="s">
        <v>31</v>
      </c>
      <c r="D30" s="116">
        <v>21188.2</v>
      </c>
    </row>
    <row r="31" spans="1:4" ht="15" customHeight="1">
      <c r="A31" s="48" t="s">
        <v>35</v>
      </c>
      <c r="B31" s="114" t="s">
        <v>31</v>
      </c>
      <c r="C31" s="46" t="s">
        <v>31</v>
      </c>
      <c r="D31" s="116">
        <v>4272</v>
      </c>
    </row>
    <row r="32" spans="1:4" ht="17.25" customHeight="1">
      <c r="A32" s="48" t="s">
        <v>36</v>
      </c>
      <c r="B32" s="114" t="s">
        <v>31</v>
      </c>
      <c r="C32" s="46"/>
      <c r="D32" s="114" t="s">
        <v>31</v>
      </c>
    </row>
    <row r="33" spans="1:4" s="2" customFormat="1" ht="30" customHeight="1">
      <c r="A33" s="48" t="s">
        <v>37</v>
      </c>
      <c r="B33" s="114" t="s">
        <v>31</v>
      </c>
      <c r="C33" s="114" t="s">
        <v>31</v>
      </c>
      <c r="D33" s="117">
        <v>1401.7</v>
      </c>
    </row>
    <row r="34" spans="1:4" ht="16.5" customHeight="1">
      <c r="A34" s="118" t="s">
        <v>38</v>
      </c>
      <c r="B34" s="49" t="s">
        <v>31</v>
      </c>
      <c r="C34" s="50">
        <v>1711</v>
      </c>
      <c r="D34" s="51"/>
    </row>
    <row r="35" spans="1:7" ht="18">
      <c r="A35" s="119" t="s">
        <v>80</v>
      </c>
      <c r="B35" s="120">
        <f>SUM(B22+B23)</f>
        <v>322013</v>
      </c>
      <c r="C35" s="120">
        <f>SUM(C22+C23)</f>
        <v>300128.1</v>
      </c>
      <c r="D35" s="121">
        <f>SUM(D22+D23)</f>
        <v>50485.5</v>
      </c>
      <c r="F35" s="213" t="s">
        <v>100</v>
      </c>
      <c r="G35" s="214"/>
    </row>
    <row r="36" spans="1:4" ht="9" customHeight="1">
      <c r="A36" s="96"/>
      <c r="B36" s="122"/>
      <c r="C36" s="122"/>
      <c r="D36" s="47"/>
    </row>
    <row r="37" spans="1:4" ht="18">
      <c r="A37" s="123" t="s">
        <v>39</v>
      </c>
      <c r="B37" s="188"/>
      <c r="C37" s="188"/>
      <c r="D37" s="188"/>
    </row>
    <row r="38" spans="1:4" s="6" customFormat="1" ht="18.75">
      <c r="A38" s="101"/>
      <c r="B38" s="188"/>
      <c r="C38" s="188"/>
      <c r="D38" s="188"/>
    </row>
    <row r="39" spans="1:4" s="6" customFormat="1" ht="18.75">
      <c r="A39" s="124" t="s">
        <v>40</v>
      </c>
      <c r="B39" s="189">
        <f>SUM(B40:B50)</f>
        <v>53313.6</v>
      </c>
      <c r="C39" s="189">
        <f>SUM(C40:C50)</f>
        <v>33708.00000000001</v>
      </c>
      <c r="D39" s="189">
        <f>SUM(D40:D50)</f>
        <v>19633.500000000004</v>
      </c>
    </row>
    <row r="40" spans="1:6" s="6" customFormat="1" ht="18.75">
      <c r="A40" s="103" t="s">
        <v>88</v>
      </c>
      <c r="B40" s="190">
        <f>SUM(C40:D40)</f>
        <v>41329.7</v>
      </c>
      <c r="C40" s="191">
        <v>23582.3</v>
      </c>
      <c r="D40" s="191">
        <v>17747.4</v>
      </c>
      <c r="E40" s="6">
        <v>-1000</v>
      </c>
      <c r="F40" s="6">
        <f>C40+E40</f>
        <v>22582.3</v>
      </c>
    </row>
    <row r="41" spans="1:4" s="6" customFormat="1" ht="18.75">
      <c r="A41" s="103" t="s">
        <v>41</v>
      </c>
      <c r="B41" s="190">
        <f>SUM(C41:D41)</f>
        <v>0</v>
      </c>
      <c r="C41" s="190">
        <v>0</v>
      </c>
      <c r="D41" s="190"/>
    </row>
    <row r="42" spans="1:4" s="6" customFormat="1" ht="18.75">
      <c r="A42" s="103" t="s">
        <v>42</v>
      </c>
      <c r="B42" s="190">
        <f>SUM(C42:D42)</f>
        <v>0</v>
      </c>
      <c r="C42" s="190">
        <v>0</v>
      </c>
      <c r="D42" s="190"/>
    </row>
    <row r="43" spans="1:4" s="6" customFormat="1" ht="18.75">
      <c r="A43" s="103" t="s">
        <v>43</v>
      </c>
      <c r="B43" s="190">
        <v>0</v>
      </c>
      <c r="C43" s="190">
        <v>0</v>
      </c>
      <c r="D43" s="190"/>
    </row>
    <row r="44" spans="1:4" s="6" customFormat="1" ht="18.75">
      <c r="A44" s="103" t="s">
        <v>44</v>
      </c>
      <c r="B44" s="190">
        <f>SUM(C44:D44)</f>
        <v>2468.9</v>
      </c>
      <c r="C44" s="191">
        <v>2468.9</v>
      </c>
      <c r="D44" s="190"/>
    </row>
    <row r="45" spans="1:4" ht="12.75" customHeight="1">
      <c r="A45" s="103" t="s">
        <v>6</v>
      </c>
      <c r="B45" s="190">
        <f>SUM(C45)</f>
        <v>527.4</v>
      </c>
      <c r="C45" s="191">
        <v>527.4</v>
      </c>
      <c r="D45" s="190"/>
    </row>
    <row r="46" spans="1:4" ht="18" customHeight="1">
      <c r="A46" s="103" t="s">
        <v>6</v>
      </c>
      <c r="B46" s="190">
        <f>SUM(C46)</f>
        <v>27.9</v>
      </c>
      <c r="C46" s="191">
        <v>27.9</v>
      </c>
      <c r="D46" s="191">
        <v>27.9</v>
      </c>
    </row>
    <row r="47" spans="1:4" ht="15" customHeight="1">
      <c r="A47" s="103" t="s">
        <v>89</v>
      </c>
      <c r="B47" s="190">
        <f>SUM(C47)+D47</f>
        <v>1084.4</v>
      </c>
      <c r="C47" s="190">
        <v>1084.4</v>
      </c>
      <c r="D47" s="190"/>
    </row>
    <row r="48" spans="1:4" ht="21" customHeight="1">
      <c r="A48" s="103" t="s">
        <v>79</v>
      </c>
      <c r="B48" s="190">
        <f>SUM(C48:D48)</f>
        <v>866.2</v>
      </c>
      <c r="C48" s="207">
        <v>784</v>
      </c>
      <c r="D48" s="192">
        <v>82.2</v>
      </c>
    </row>
    <row r="49" spans="1:4" ht="21" customHeight="1">
      <c r="A49" s="103" t="s">
        <v>92</v>
      </c>
      <c r="B49" s="190">
        <f>SUM(C49:D49)</f>
        <v>2</v>
      </c>
      <c r="C49" s="207">
        <v>2</v>
      </c>
      <c r="D49" s="192">
        <v>0</v>
      </c>
    </row>
    <row r="50" spans="1:6" ht="13.5" customHeight="1">
      <c r="A50" s="103" t="s">
        <v>93</v>
      </c>
      <c r="B50" s="190">
        <f>SUM(C50:D50)</f>
        <v>7007.1</v>
      </c>
      <c r="C50" s="190">
        <v>5231.1</v>
      </c>
      <c r="D50" s="191">
        <v>1776</v>
      </c>
      <c r="E50" s="7">
        <v>-1000</v>
      </c>
      <c r="F50" s="6">
        <f>C50+E50</f>
        <v>4231.1</v>
      </c>
    </row>
    <row r="51" spans="1:4" ht="18">
      <c r="A51" s="124" t="s">
        <v>45</v>
      </c>
      <c r="B51" s="189">
        <f>SUM(C51)</f>
        <v>1373.8</v>
      </c>
      <c r="C51" s="193">
        <v>1373.8</v>
      </c>
      <c r="D51" s="193">
        <v>1373.8</v>
      </c>
    </row>
    <row r="52" spans="1:4" ht="17.25" customHeight="1">
      <c r="A52" s="101" t="s">
        <v>77</v>
      </c>
      <c r="B52" s="189">
        <f>SUM(C52:D52)</f>
        <v>766.8</v>
      </c>
      <c r="C52" s="189">
        <v>766.8</v>
      </c>
      <c r="D52" s="194"/>
    </row>
    <row r="53" spans="1:4" ht="18">
      <c r="A53" s="101" t="s">
        <v>46</v>
      </c>
      <c r="B53" s="195">
        <f>SUM(C53:D53)</f>
        <v>0</v>
      </c>
      <c r="C53" s="195">
        <v>0</v>
      </c>
      <c r="D53" s="195"/>
    </row>
    <row r="54" spans="1:4" s="6" customFormat="1" ht="18.75">
      <c r="A54" s="101"/>
      <c r="B54" s="190"/>
      <c r="C54" s="195"/>
      <c r="D54" s="188"/>
    </row>
    <row r="55" spans="1:4" s="6" customFormat="1" ht="18.75">
      <c r="A55" s="101" t="s">
        <v>76</v>
      </c>
      <c r="B55" s="196">
        <f>SUM(C55:D55)</f>
        <v>570</v>
      </c>
      <c r="C55" s="189">
        <v>570</v>
      </c>
      <c r="D55" s="194"/>
    </row>
    <row r="56" spans="1:4" s="6" customFormat="1" ht="18.75">
      <c r="A56" s="124" t="s">
        <v>47</v>
      </c>
      <c r="B56" s="197">
        <f>SUM(B57:B61)</f>
        <v>17005.5</v>
      </c>
      <c r="C56" s="197">
        <f>SUM(C57:C60)</f>
        <v>1711</v>
      </c>
      <c r="D56" s="197">
        <f>SUM(D57:D61)</f>
        <v>17005.5</v>
      </c>
    </row>
    <row r="57" spans="1:4" ht="15" customHeight="1">
      <c r="A57" s="103" t="s">
        <v>48</v>
      </c>
      <c r="B57" s="190">
        <f>C57</f>
        <v>1711</v>
      </c>
      <c r="C57" s="190">
        <v>1711</v>
      </c>
      <c r="D57" s="191">
        <v>1711</v>
      </c>
    </row>
    <row r="58" spans="1:4" ht="18.75">
      <c r="A58" s="103" t="s">
        <v>94</v>
      </c>
      <c r="B58" s="190">
        <f>SUM(C58:D58)</f>
        <v>105</v>
      </c>
      <c r="C58" s="190"/>
      <c r="D58" s="191">
        <v>105</v>
      </c>
    </row>
    <row r="59" spans="1:4" s="6" customFormat="1" ht="18.75">
      <c r="A59" s="103" t="s">
        <v>49</v>
      </c>
      <c r="B59" s="190">
        <f>SUM(C59:D59)</f>
        <v>34</v>
      </c>
      <c r="C59" s="190"/>
      <c r="D59" s="191">
        <v>34</v>
      </c>
    </row>
    <row r="60" spans="1:4" s="6" customFormat="1" ht="18.75">
      <c r="A60" s="103" t="s">
        <v>50</v>
      </c>
      <c r="B60" s="190">
        <f>SUM(C60:D60)</f>
        <v>12571.1</v>
      </c>
      <c r="C60" s="190"/>
      <c r="D60" s="191">
        <v>12571.1</v>
      </c>
    </row>
    <row r="61" spans="1:4" ht="21" customHeight="1">
      <c r="A61" s="103" t="s">
        <v>95</v>
      </c>
      <c r="B61" s="188">
        <f>SUM(D61)</f>
        <v>2584.4</v>
      </c>
      <c r="C61" s="188"/>
      <c r="D61" s="192">
        <v>2584.4</v>
      </c>
    </row>
    <row r="62" spans="1:4" ht="18">
      <c r="A62" s="124" t="s">
        <v>51</v>
      </c>
      <c r="B62" s="197">
        <f>SUM(B63:B65)</f>
        <v>195325.2</v>
      </c>
      <c r="C62" s="197">
        <f>SUM(C63:C65)</f>
        <v>195325.2</v>
      </c>
      <c r="D62" s="197">
        <f>SUM(D63:D65)</f>
        <v>0</v>
      </c>
    </row>
    <row r="63" spans="1:6" s="6" customFormat="1" ht="15" customHeight="1">
      <c r="A63" s="103" t="s">
        <v>52</v>
      </c>
      <c r="B63" s="190">
        <f>SUM(C63:D63)</f>
        <v>190627.2</v>
      </c>
      <c r="C63" s="190">
        <v>190627.2</v>
      </c>
      <c r="D63" s="190"/>
      <c r="E63" s="6">
        <v>-10000</v>
      </c>
      <c r="F63" s="6">
        <f>C63+E63</f>
        <v>180627.2</v>
      </c>
    </row>
    <row r="64" spans="1:4" s="6" customFormat="1" ht="15" customHeight="1">
      <c r="A64" s="103"/>
      <c r="B64" s="190">
        <f>SUM(C64:D64)</f>
        <v>4200</v>
      </c>
      <c r="C64" s="190">
        <v>4200</v>
      </c>
      <c r="D64" s="190"/>
    </row>
    <row r="65" spans="1:4" s="6" customFormat="1" ht="15" customHeight="1">
      <c r="A65" s="103" t="s">
        <v>53</v>
      </c>
      <c r="B65" s="198">
        <f>SUM(C65:D65)</f>
        <v>498</v>
      </c>
      <c r="C65" s="198">
        <v>498</v>
      </c>
      <c r="D65" s="190"/>
    </row>
    <row r="66" spans="1:4" s="6" customFormat="1" ht="15" customHeight="1">
      <c r="A66" s="103"/>
      <c r="B66" s="190"/>
      <c r="C66" s="188"/>
      <c r="D66" s="188"/>
    </row>
    <row r="67" spans="1:4" ht="18.75">
      <c r="A67" s="124" t="s">
        <v>54</v>
      </c>
      <c r="B67" s="199">
        <f>SUM(C67)+D67</f>
        <v>36974.799999999996</v>
      </c>
      <c r="C67" s="197">
        <f>C68+C69+C70</f>
        <v>24502.1</v>
      </c>
      <c r="D67" s="197">
        <f>D68+D69+D70</f>
        <v>12472.699999999999</v>
      </c>
    </row>
    <row r="68" spans="1:4" s="6" customFormat="1" ht="18.75">
      <c r="A68" s="101" t="s">
        <v>69</v>
      </c>
      <c r="B68" s="188">
        <f>SUM(C68:D68)</f>
        <v>49.1</v>
      </c>
      <c r="C68" s="188">
        <v>49.1</v>
      </c>
      <c r="D68" s="188"/>
    </row>
    <row r="69" spans="1:6" s="6" customFormat="1" ht="18.75">
      <c r="A69" s="101" t="s">
        <v>1</v>
      </c>
      <c r="B69" s="188">
        <f>SUM(C69:D69)</f>
        <v>34714.3</v>
      </c>
      <c r="C69" s="188">
        <v>23353</v>
      </c>
      <c r="D69" s="192">
        <v>11361.3</v>
      </c>
      <c r="E69" s="6">
        <v>-3007</v>
      </c>
      <c r="F69" s="6">
        <f>C69+E69</f>
        <v>20346</v>
      </c>
    </row>
    <row r="70" spans="1:4" ht="21.75" customHeight="1">
      <c r="A70" s="101" t="s">
        <v>75</v>
      </c>
      <c r="B70" s="188">
        <f>SUM(C70:D70)</f>
        <v>2211.4</v>
      </c>
      <c r="C70" s="188">
        <v>1100</v>
      </c>
      <c r="D70" s="192">
        <v>1111.4</v>
      </c>
    </row>
    <row r="71" spans="1:4" ht="18">
      <c r="A71" s="200">
        <v>900</v>
      </c>
      <c r="B71" s="201">
        <f>SUM(C71:D71)</f>
        <v>496.8</v>
      </c>
      <c r="C71" s="201">
        <f>SUM(C72:C73)</f>
        <v>496.8</v>
      </c>
      <c r="D71" s="201"/>
    </row>
    <row r="72" spans="1:4" ht="18">
      <c r="A72" s="101" t="s">
        <v>97</v>
      </c>
      <c r="B72" s="188">
        <f>SUM(C72)</f>
        <v>211</v>
      </c>
      <c r="C72" s="188">
        <v>211</v>
      </c>
      <c r="D72" s="188"/>
    </row>
    <row r="73" spans="1:4" ht="18">
      <c r="A73" s="101" t="s">
        <v>98</v>
      </c>
      <c r="B73" s="188">
        <f>SUM(C73)</f>
        <v>285.8</v>
      </c>
      <c r="C73" s="188">
        <v>285.8</v>
      </c>
      <c r="D73" s="188"/>
    </row>
    <row r="74" spans="1:4" s="2" customFormat="1" ht="18">
      <c r="A74" s="124" t="s">
        <v>55</v>
      </c>
      <c r="B74" s="189">
        <f aca="true" t="shared" si="1" ref="B74:B79">SUM(C74:D74)</f>
        <v>2560</v>
      </c>
      <c r="C74" s="189">
        <f>SUM(C75:C76)</f>
        <v>2560</v>
      </c>
      <c r="D74" s="189">
        <f>SUM(D75:D76)</f>
        <v>0</v>
      </c>
    </row>
    <row r="75" spans="1:4" s="6" customFormat="1" ht="18.75">
      <c r="A75" s="125" t="s">
        <v>66</v>
      </c>
      <c r="B75" s="190">
        <f t="shared" si="1"/>
        <v>459</v>
      </c>
      <c r="C75" s="188">
        <v>459</v>
      </c>
      <c r="D75" s="188"/>
    </row>
    <row r="76" spans="1:4" s="6" customFormat="1" ht="18.75">
      <c r="A76" s="125" t="s">
        <v>67</v>
      </c>
      <c r="B76" s="190">
        <f t="shared" si="1"/>
        <v>2101</v>
      </c>
      <c r="C76" s="188">
        <v>2101</v>
      </c>
      <c r="D76" s="188"/>
    </row>
    <row r="77" spans="1:4" ht="18">
      <c r="A77" s="124" t="s">
        <v>70</v>
      </c>
      <c r="B77" s="189">
        <f t="shared" si="1"/>
        <v>13626.5</v>
      </c>
      <c r="C77" s="189">
        <f>SUM(C78:C79)</f>
        <v>13626.5</v>
      </c>
      <c r="D77" s="189">
        <v>0</v>
      </c>
    </row>
    <row r="78" spans="1:6" s="6" customFormat="1" ht="15.75" customHeight="1">
      <c r="A78" s="103" t="s">
        <v>78</v>
      </c>
      <c r="B78" s="190">
        <f t="shared" si="1"/>
        <v>9579.5</v>
      </c>
      <c r="C78" s="190">
        <v>9579.5</v>
      </c>
      <c r="D78" s="190">
        <v>0</v>
      </c>
      <c r="F78" s="6">
        <f>C78+E78</f>
        <v>9579.5</v>
      </c>
    </row>
    <row r="79" spans="1:4" s="6" customFormat="1" ht="18.75">
      <c r="A79" s="103" t="s">
        <v>2</v>
      </c>
      <c r="B79" s="190">
        <f t="shared" si="1"/>
        <v>4047</v>
      </c>
      <c r="C79" s="190">
        <v>4047</v>
      </c>
      <c r="D79" s="190"/>
    </row>
    <row r="80" spans="1:4" s="6" customFormat="1" ht="18.75">
      <c r="A80" s="124" t="s">
        <v>74</v>
      </c>
      <c r="B80" s="189">
        <f>B81</f>
        <v>0</v>
      </c>
      <c r="C80" s="189">
        <f>SUM(C81:C83,C85,C86)</f>
        <v>25487.9</v>
      </c>
      <c r="D80" s="202">
        <f>SUM(D84,D86)</f>
        <v>0</v>
      </c>
    </row>
    <row r="81" spans="1:4" s="6" customFormat="1" ht="18.75">
      <c r="A81" s="103" t="s">
        <v>56</v>
      </c>
      <c r="B81" s="190"/>
      <c r="C81" s="190"/>
      <c r="D81" s="203"/>
    </row>
    <row r="82" spans="1:4" s="6" customFormat="1" ht="18.75">
      <c r="A82" s="103" t="s">
        <v>57</v>
      </c>
      <c r="B82" s="99" t="s">
        <v>31</v>
      </c>
      <c r="C82" s="204">
        <f>D29+D30</f>
        <v>21215.9</v>
      </c>
      <c r="D82" s="205" t="s">
        <v>31</v>
      </c>
    </row>
    <row r="83" spans="1:4" ht="18.75">
      <c r="A83" s="103" t="s">
        <v>58</v>
      </c>
      <c r="B83" s="99" t="s">
        <v>31</v>
      </c>
      <c r="C83" s="204">
        <f>D31</f>
        <v>4272</v>
      </c>
      <c r="D83" s="205" t="s">
        <v>31</v>
      </c>
    </row>
    <row r="84" spans="1:5" ht="28.5" customHeight="1">
      <c r="A84" s="103" t="s">
        <v>59</v>
      </c>
      <c r="B84" s="99" t="s">
        <v>31</v>
      </c>
      <c r="C84" s="99" t="s">
        <v>31</v>
      </c>
      <c r="D84" s="206"/>
      <c r="E84" s="7">
        <f>SUM(E40:E87)</f>
        <v>0</v>
      </c>
    </row>
    <row r="85" spans="1:4" ht="13.5" customHeight="1">
      <c r="A85" s="103" t="s">
        <v>60</v>
      </c>
      <c r="B85" s="99" t="s">
        <v>31</v>
      </c>
      <c r="C85" s="190"/>
      <c r="D85" s="205" t="s">
        <v>31</v>
      </c>
    </row>
    <row r="86" spans="1:4" s="2" customFormat="1" ht="13.5" customHeight="1">
      <c r="A86" s="103" t="s">
        <v>61</v>
      </c>
      <c r="B86" s="99" t="s">
        <v>31</v>
      </c>
      <c r="C86" s="99"/>
      <c r="D86" s="206"/>
    </row>
    <row r="87" spans="1:6" s="2" customFormat="1" ht="18">
      <c r="A87" s="124" t="s">
        <v>62</v>
      </c>
      <c r="B87" s="188">
        <f>B39+B51+B53+B56+B62+B67+B74+B77+B55+B80+B52+B71</f>
        <v>322012.99999999994</v>
      </c>
      <c r="C87" s="188">
        <f>C39+C51+C53+C56+C62+C67+C74+C77+C55+C80+C52+C71</f>
        <v>300128.10000000003</v>
      </c>
      <c r="D87" s="188">
        <f>D39+D51+D53+D56+D62+D67+D74+D77+D55+D80+D52+D71</f>
        <v>50485.5</v>
      </c>
      <c r="E87" s="2">
        <v>15007</v>
      </c>
      <c r="F87" s="208">
        <v>0.05</v>
      </c>
    </row>
    <row r="88" spans="1:6" s="2" customFormat="1" ht="18">
      <c r="A88" s="124"/>
      <c r="B88" s="188">
        <f>B48+B61+B64+B70+B79+B49</f>
        <v>13911</v>
      </c>
      <c r="C88" s="188">
        <f>C48+C61+C64+C70+C79+C49</f>
        <v>10133</v>
      </c>
      <c r="D88" s="188">
        <f>D48+D61+D64+D70+D79</f>
        <v>3778</v>
      </c>
      <c r="F88" s="208"/>
    </row>
    <row r="89" spans="1:6" ht="18">
      <c r="A89" s="126" t="s">
        <v>3</v>
      </c>
      <c r="B89" s="209">
        <f>B35-B87</f>
        <v>0</v>
      </c>
      <c r="C89" s="209">
        <f>C35-C87</f>
        <v>0</v>
      </c>
      <c r="D89" s="210">
        <f>D35-D87</f>
        <v>0</v>
      </c>
      <c r="F89" s="127">
        <f>C87*5%</f>
        <v>15006.405000000002</v>
      </c>
    </row>
    <row r="90" spans="2:5" ht="18.75">
      <c r="B90" s="188"/>
      <c r="C90" s="207">
        <v>273238.5</v>
      </c>
      <c r="D90" s="207">
        <f>D87-D80</f>
        <v>50485.5</v>
      </c>
      <c r="E90" s="128" t="s">
        <v>73</v>
      </c>
    </row>
    <row r="91" spans="1:5" ht="18.75">
      <c r="A91" s="2" t="s">
        <v>84</v>
      </c>
      <c r="B91" s="188"/>
      <c r="C91" s="207">
        <f>C87-C80-C51-C46</f>
        <v>273238.5</v>
      </c>
      <c r="D91" s="207">
        <f>D90-D51-D45</f>
        <v>49111.7</v>
      </c>
      <c r="E91" s="128" t="s">
        <v>72</v>
      </c>
    </row>
    <row r="92" spans="1:3" ht="18">
      <c r="A92" s="7" t="s">
        <v>64</v>
      </c>
      <c r="C92" s="127">
        <f>C90-C91</f>
        <v>0</v>
      </c>
    </row>
    <row r="93" ht="18">
      <c r="A93" s="7" t="s">
        <v>65</v>
      </c>
    </row>
    <row r="94" ht="18">
      <c r="A94" s="7" t="s">
        <v>68</v>
      </c>
    </row>
  </sheetData>
  <sheetProtection/>
  <mergeCells count="5">
    <mergeCell ref="F35:G35"/>
    <mergeCell ref="A1:C1"/>
    <mergeCell ref="A2:C2"/>
    <mergeCell ref="A3:C3"/>
    <mergeCell ref="C5:D5"/>
  </mergeCells>
  <printOptions/>
  <pageMargins left="0.75" right="0.75" top="1" bottom="1" header="0.5" footer="0.5"/>
  <pageSetup fitToHeight="1" fitToWidth="1" horizontalDpi="600" verticalDpi="600" orientation="portrait" paperSize="9" scale="41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94"/>
  <sheetViews>
    <sheetView view="pageBreakPreview" zoomScale="75" zoomScaleSheetLayoutView="75" zoomScalePageLayoutView="0" workbookViewId="0" topLeftCell="A1">
      <selection activeCell="E93" sqref="E93:F93"/>
    </sheetView>
  </sheetViews>
  <sheetFormatPr defaultColWidth="9.00390625" defaultRowHeight="12.75"/>
  <cols>
    <col min="1" max="1" width="52.375" style="0" customWidth="1"/>
    <col min="2" max="2" width="19.75390625" style="0" customWidth="1"/>
    <col min="3" max="3" width="15.875" style="0" customWidth="1"/>
    <col min="4" max="4" width="14.75390625" style="0" customWidth="1"/>
    <col min="5" max="5" width="10.125" style="0" customWidth="1"/>
    <col min="6" max="6" width="11.25390625" style="0" customWidth="1"/>
  </cols>
  <sheetData>
    <row r="1" spans="1:3" ht="15.75">
      <c r="A1" s="220" t="s">
        <v>9</v>
      </c>
      <c r="B1" s="220"/>
      <c r="C1" s="220"/>
    </row>
    <row r="2" spans="1:4" ht="15.75">
      <c r="A2" s="220" t="s">
        <v>10</v>
      </c>
      <c r="B2" s="220"/>
      <c r="C2" s="220"/>
      <c r="D2" s="60"/>
    </row>
    <row r="3" spans="1:3" ht="15.75">
      <c r="A3" s="220" t="s">
        <v>81</v>
      </c>
      <c r="B3" s="220"/>
      <c r="C3" s="220"/>
    </row>
    <row r="4" ht="9.75" customHeight="1">
      <c r="D4" s="4" t="s">
        <v>11</v>
      </c>
    </row>
    <row r="5" spans="1:4" ht="12.75">
      <c r="A5" s="12"/>
      <c r="B5" s="13" t="s">
        <v>12</v>
      </c>
      <c r="C5" s="221" t="s">
        <v>8</v>
      </c>
      <c r="D5" s="222"/>
    </row>
    <row r="6" spans="1:5" ht="37.5" customHeight="1">
      <c r="A6" s="14" t="s">
        <v>0</v>
      </c>
      <c r="B6" s="15" t="s">
        <v>13</v>
      </c>
      <c r="C6" s="16" t="s">
        <v>14</v>
      </c>
      <c r="D6" s="17" t="s">
        <v>15</v>
      </c>
      <c r="E6" s="179" t="s">
        <v>99</v>
      </c>
    </row>
    <row r="7" spans="1:4" ht="18.75" customHeight="1">
      <c r="A7" s="8" t="s">
        <v>16</v>
      </c>
      <c r="B7" s="18"/>
      <c r="C7" s="18">
        <v>90892</v>
      </c>
      <c r="D7" s="19"/>
    </row>
    <row r="8" spans="1:4" ht="12.75">
      <c r="A8" s="20" t="s">
        <v>17</v>
      </c>
      <c r="B8" s="18"/>
      <c r="C8" s="21" t="s">
        <v>18</v>
      </c>
      <c r="D8" s="21" t="s">
        <v>18</v>
      </c>
    </row>
    <row r="9" spans="1:4" ht="12.75">
      <c r="A9" s="20" t="s">
        <v>19</v>
      </c>
      <c r="B9" s="18"/>
      <c r="C9" s="18">
        <v>80</v>
      </c>
      <c r="D9" s="19">
        <v>10</v>
      </c>
    </row>
    <row r="10" spans="1:4" ht="12.75">
      <c r="A10" s="20" t="s">
        <v>20</v>
      </c>
      <c r="B10" s="18">
        <f>SUM(C10:D10)</f>
        <v>18178</v>
      </c>
      <c r="C10" s="18">
        <v>9088.8</v>
      </c>
      <c r="D10" s="19">
        <v>9089.2</v>
      </c>
    </row>
    <row r="11" spans="1:4" ht="12.75">
      <c r="A11" s="20" t="s">
        <v>85</v>
      </c>
      <c r="B11" s="18">
        <f>SUM(C11:D11)</f>
        <v>72713.6</v>
      </c>
      <c r="C11" s="18">
        <v>72713.6</v>
      </c>
      <c r="D11" s="19"/>
    </row>
    <row r="12" spans="1:4" ht="21.75" customHeight="1">
      <c r="A12" s="8" t="s">
        <v>21</v>
      </c>
      <c r="B12" s="18">
        <f aca="true" t="shared" si="0" ref="B12:B21">SUM(C12:D12)</f>
        <v>2470</v>
      </c>
      <c r="C12" s="18"/>
      <c r="D12" s="19">
        <v>2470</v>
      </c>
    </row>
    <row r="13" spans="1:4" ht="12.75">
      <c r="A13" s="8" t="s">
        <v>22</v>
      </c>
      <c r="B13" s="18">
        <f t="shared" si="0"/>
        <v>10503</v>
      </c>
      <c r="C13" s="18"/>
      <c r="D13" s="19">
        <v>10503</v>
      </c>
    </row>
    <row r="14" spans="1:4" ht="12.75">
      <c r="A14" s="8" t="s">
        <v>23</v>
      </c>
      <c r="B14" s="18">
        <f t="shared" si="0"/>
        <v>3771</v>
      </c>
      <c r="C14" s="18">
        <v>3771</v>
      </c>
      <c r="D14" s="19"/>
    </row>
    <row r="15" spans="1:4" ht="12.75">
      <c r="A15" s="22" t="s">
        <v>24</v>
      </c>
      <c r="B15" s="18">
        <f t="shared" si="0"/>
        <v>1103</v>
      </c>
      <c r="C15" s="18">
        <v>1103</v>
      </c>
      <c r="D15" s="19"/>
    </row>
    <row r="16" spans="1:4" ht="12.75">
      <c r="A16" s="22" t="s">
        <v>25</v>
      </c>
      <c r="B16" s="18">
        <f t="shared" si="0"/>
        <v>0</v>
      </c>
      <c r="C16" s="18"/>
      <c r="D16" s="19"/>
    </row>
    <row r="17" spans="1:4" ht="12.75">
      <c r="A17" s="8" t="s">
        <v>5</v>
      </c>
      <c r="B17" s="18">
        <f t="shared" si="0"/>
        <v>107</v>
      </c>
      <c r="C17" s="18">
        <v>53.5</v>
      </c>
      <c r="D17" s="19">
        <v>53.5</v>
      </c>
    </row>
    <row r="18" spans="1:4" ht="12.75">
      <c r="A18" s="8" t="s">
        <v>86</v>
      </c>
      <c r="B18" s="18">
        <f t="shared" si="0"/>
        <v>18</v>
      </c>
      <c r="C18" s="18">
        <v>18</v>
      </c>
      <c r="D18" s="19"/>
    </row>
    <row r="19" spans="1:4" ht="12.75">
      <c r="A19" s="8" t="s">
        <v>26</v>
      </c>
      <c r="B19" s="18">
        <f t="shared" si="0"/>
        <v>1065</v>
      </c>
      <c r="C19" s="18">
        <v>1023</v>
      </c>
      <c r="D19" s="19">
        <v>42</v>
      </c>
    </row>
    <row r="20" spans="1:4" ht="12.75">
      <c r="A20" s="8" t="s">
        <v>27</v>
      </c>
      <c r="B20" s="53">
        <f t="shared" si="0"/>
        <v>4482</v>
      </c>
      <c r="C20" s="53">
        <v>3359.3</v>
      </c>
      <c r="D20" s="19">
        <v>1122.7</v>
      </c>
    </row>
    <row r="21" spans="1:4" s="25" customFormat="1" ht="26.25" customHeight="1">
      <c r="A21" s="8" t="s">
        <v>28</v>
      </c>
      <c r="B21" s="18">
        <f t="shared" si="0"/>
        <v>570</v>
      </c>
      <c r="C21" s="18">
        <v>570</v>
      </c>
      <c r="D21" s="19"/>
    </row>
    <row r="22" spans="1:4" s="27" customFormat="1" ht="22.5" customHeight="1">
      <c r="A22" s="23" t="s">
        <v>4</v>
      </c>
      <c r="B22" s="41">
        <f>SUM(B10:B21)</f>
        <v>114980.6</v>
      </c>
      <c r="C22" s="41">
        <f>SUM(C10:C21)</f>
        <v>91700.20000000001</v>
      </c>
      <c r="D22" s="24">
        <f>SUM(D10:D21)</f>
        <v>23280.4</v>
      </c>
    </row>
    <row r="23" spans="1:4" ht="12.75">
      <c r="A23" s="26" t="s">
        <v>82</v>
      </c>
      <c r="B23" s="54">
        <f>SUM(B25:B28)</f>
        <v>191555.5</v>
      </c>
      <c r="C23" s="55">
        <f>SUM(C25:C28,C32,C34)</f>
        <v>193266.5</v>
      </c>
      <c r="D23" s="40">
        <f>SUM(D29:D31,D33,D34)</f>
        <v>25172.8</v>
      </c>
    </row>
    <row r="24" spans="1:4" ht="18" customHeight="1">
      <c r="A24" s="28" t="s">
        <v>29</v>
      </c>
      <c r="B24" s="19"/>
      <c r="C24" s="18"/>
      <c r="D24" s="19"/>
    </row>
    <row r="25" spans="1:4" ht="12.75">
      <c r="A25" s="18" t="s">
        <v>30</v>
      </c>
      <c r="B25" s="56">
        <f>SUM(C25)</f>
        <v>49655.3</v>
      </c>
      <c r="C25" s="18">
        <v>49655.3</v>
      </c>
      <c r="D25" s="29" t="s">
        <v>31</v>
      </c>
    </row>
    <row r="26" spans="1:4" ht="12.75">
      <c r="A26" s="18" t="s">
        <v>32</v>
      </c>
      <c r="B26" s="56">
        <f>SUM(C26)</f>
        <v>78702.9</v>
      </c>
      <c r="C26" s="57">
        <v>78702.9</v>
      </c>
      <c r="D26" s="29" t="s">
        <v>31</v>
      </c>
    </row>
    <row r="27" spans="1:4" ht="12.75">
      <c r="A27" s="10" t="s">
        <v>7</v>
      </c>
      <c r="B27" s="19">
        <f>C27</f>
        <v>63148.1</v>
      </c>
      <c r="C27" s="18">
        <v>63148.1</v>
      </c>
      <c r="D27" s="29" t="s">
        <v>31</v>
      </c>
    </row>
    <row r="28" spans="1:4" ht="15" customHeight="1">
      <c r="A28" s="10" t="s">
        <v>33</v>
      </c>
      <c r="B28" s="19">
        <f>SUM(C28)</f>
        <v>49.2</v>
      </c>
      <c r="C28" s="18">
        <v>49.2</v>
      </c>
      <c r="D28" s="29" t="s">
        <v>31</v>
      </c>
    </row>
    <row r="29" spans="1:4" ht="15" customHeight="1">
      <c r="A29" s="10" t="s">
        <v>87</v>
      </c>
      <c r="B29" s="29" t="s">
        <v>31</v>
      </c>
      <c r="C29" s="21" t="s">
        <v>31</v>
      </c>
      <c r="D29" s="39">
        <v>25.4</v>
      </c>
    </row>
    <row r="30" spans="1:4" ht="15" customHeight="1">
      <c r="A30" s="10" t="s">
        <v>34</v>
      </c>
      <c r="B30" s="29" t="s">
        <v>31</v>
      </c>
      <c r="C30" s="21" t="s">
        <v>31</v>
      </c>
      <c r="D30" s="39">
        <v>20650</v>
      </c>
    </row>
    <row r="31" spans="1:4" ht="15" customHeight="1">
      <c r="A31" s="30" t="s">
        <v>35</v>
      </c>
      <c r="B31" s="29" t="s">
        <v>31</v>
      </c>
      <c r="C31" s="21" t="s">
        <v>31</v>
      </c>
      <c r="D31" s="39">
        <v>3098.6</v>
      </c>
    </row>
    <row r="32" spans="1:4" ht="17.25" customHeight="1">
      <c r="A32" s="18" t="s">
        <v>36</v>
      </c>
      <c r="B32" s="29" t="s">
        <v>31</v>
      </c>
      <c r="C32" s="21"/>
      <c r="D32" s="29" t="s">
        <v>31</v>
      </c>
    </row>
    <row r="33" spans="1:4" s="25" customFormat="1" ht="30" customHeight="1">
      <c r="A33" s="30" t="s">
        <v>37</v>
      </c>
      <c r="B33" s="29" t="s">
        <v>31</v>
      </c>
      <c r="C33" s="29" t="s">
        <v>31</v>
      </c>
      <c r="D33" s="44">
        <v>1398.8</v>
      </c>
    </row>
    <row r="34" spans="1:4" ht="19.5" customHeight="1">
      <c r="A34" s="31" t="s">
        <v>38</v>
      </c>
      <c r="B34" s="15" t="s">
        <v>31</v>
      </c>
      <c r="C34" s="43">
        <v>1711</v>
      </c>
      <c r="D34" s="1"/>
    </row>
    <row r="35" spans="1:7" ht="24" customHeight="1">
      <c r="A35" s="32" t="s">
        <v>80</v>
      </c>
      <c r="B35" s="61">
        <f>SUM(B22+B23)</f>
        <v>306536.1</v>
      </c>
      <c r="C35" s="61">
        <f>SUM(C22+C23)</f>
        <v>284966.7</v>
      </c>
      <c r="D35" s="42">
        <f>SUM(D22+D23)</f>
        <v>48453.2</v>
      </c>
      <c r="F35" s="218" t="s">
        <v>100</v>
      </c>
      <c r="G35" s="219"/>
    </row>
    <row r="36" spans="1:4" ht="9" customHeight="1">
      <c r="A36" s="12"/>
      <c r="B36" s="11"/>
      <c r="C36" s="11"/>
      <c r="D36" s="33"/>
    </row>
    <row r="37" spans="1:4" ht="12.75">
      <c r="A37" s="34" t="s">
        <v>39</v>
      </c>
      <c r="B37" s="129"/>
      <c r="C37" s="129"/>
      <c r="D37" s="129"/>
    </row>
    <row r="38" spans="1:4" s="3" customFormat="1" ht="12.75">
      <c r="A38" s="8"/>
      <c r="B38" s="129"/>
      <c r="C38" s="129"/>
      <c r="D38" s="129"/>
    </row>
    <row r="39" spans="1:4" s="3" customFormat="1" ht="12.75">
      <c r="A39" s="58" t="s">
        <v>40</v>
      </c>
      <c r="B39" s="130">
        <f>SUM(B40:B50)</f>
        <v>50980.399999999994</v>
      </c>
      <c r="C39" s="130">
        <f>SUM(C40:C50)</f>
        <v>31960.700000000004</v>
      </c>
      <c r="D39" s="130">
        <f>SUM(D40:D50)</f>
        <v>19047.600000000002</v>
      </c>
    </row>
    <row r="40" spans="1:6" s="3" customFormat="1" ht="12.75">
      <c r="A40" s="20" t="s">
        <v>88</v>
      </c>
      <c r="B40" s="131">
        <f>SUM(C40:D40)</f>
        <v>39358.5</v>
      </c>
      <c r="C40" s="132">
        <v>22197</v>
      </c>
      <c r="D40" s="132">
        <v>17161.5</v>
      </c>
      <c r="E40" s="3">
        <v>-500</v>
      </c>
      <c r="F40" s="3">
        <f>C40+E40</f>
        <v>21697</v>
      </c>
    </row>
    <row r="41" spans="1:4" s="3" customFormat="1" ht="12.75">
      <c r="A41" s="20" t="s">
        <v>41</v>
      </c>
      <c r="B41" s="131">
        <f>SUM(C41:D41)</f>
        <v>0</v>
      </c>
      <c r="C41" s="131">
        <v>0</v>
      </c>
      <c r="D41" s="131"/>
    </row>
    <row r="42" spans="1:4" s="3" customFormat="1" ht="12.75">
      <c r="A42" s="20" t="s">
        <v>42</v>
      </c>
      <c r="B42" s="131">
        <f>SUM(C42:D42)</f>
        <v>0</v>
      </c>
      <c r="C42" s="131">
        <v>0</v>
      </c>
      <c r="D42" s="131"/>
    </row>
    <row r="43" spans="1:4" s="3" customFormat="1" ht="12.75">
      <c r="A43" s="20" t="s">
        <v>43</v>
      </c>
      <c r="B43" s="131">
        <v>0</v>
      </c>
      <c r="C43" s="131">
        <v>0</v>
      </c>
      <c r="D43" s="131"/>
    </row>
    <row r="44" spans="1:4" s="3" customFormat="1" ht="12.75">
      <c r="A44" s="20" t="s">
        <v>44</v>
      </c>
      <c r="B44" s="131">
        <f>SUM(C44:D44)</f>
        <v>2468.9</v>
      </c>
      <c r="C44" s="132">
        <v>2468.9</v>
      </c>
      <c r="D44" s="131"/>
    </row>
    <row r="45" spans="1:4" ht="12.75" customHeight="1">
      <c r="A45" s="20" t="s">
        <v>6</v>
      </c>
      <c r="B45" s="131">
        <f>SUM(C45)</f>
        <v>526.2</v>
      </c>
      <c r="C45" s="132">
        <v>526.2</v>
      </c>
      <c r="D45" s="131"/>
    </row>
    <row r="46" spans="1:4" ht="18" customHeight="1">
      <c r="A46" s="20" t="s">
        <v>6</v>
      </c>
      <c r="B46" s="131">
        <f>SUM(C46)</f>
        <v>27.9</v>
      </c>
      <c r="C46" s="132">
        <v>27.9</v>
      </c>
      <c r="D46" s="132">
        <v>27.9</v>
      </c>
    </row>
    <row r="47" spans="1:4" ht="15" customHeight="1">
      <c r="A47" s="20" t="s">
        <v>89</v>
      </c>
      <c r="B47" s="131">
        <f>SUM(C47)+D47</f>
        <v>1036.6</v>
      </c>
      <c r="C47" s="131">
        <v>1036.6</v>
      </c>
      <c r="D47" s="131"/>
    </row>
    <row r="48" spans="1:5" ht="21" customHeight="1">
      <c r="A48" s="20" t="s">
        <v>79</v>
      </c>
      <c r="B48" s="180">
        <f>SUM(C48:D48)</f>
        <v>866.2</v>
      </c>
      <c r="C48" s="181">
        <v>784</v>
      </c>
      <c r="D48" s="182">
        <v>82.2</v>
      </c>
      <c r="E48" t="s">
        <v>91</v>
      </c>
    </row>
    <row r="49" spans="1:5" ht="15.75" customHeight="1">
      <c r="A49" s="20" t="s">
        <v>92</v>
      </c>
      <c r="B49" s="132">
        <v>2</v>
      </c>
      <c r="C49" s="181">
        <v>2</v>
      </c>
      <c r="D49" s="129"/>
      <c r="E49" t="s">
        <v>91</v>
      </c>
    </row>
    <row r="50" spans="1:6" ht="13.5" customHeight="1">
      <c r="A50" s="20" t="s">
        <v>93</v>
      </c>
      <c r="B50" s="131">
        <f>SUM(C50:D50)</f>
        <v>6694.1</v>
      </c>
      <c r="C50" s="131">
        <v>4918.1</v>
      </c>
      <c r="D50" s="132">
        <v>1776</v>
      </c>
      <c r="E50">
        <v>-500</v>
      </c>
      <c r="F50" s="3">
        <f>C50+E50</f>
        <v>4418.1</v>
      </c>
    </row>
    <row r="51" spans="1:4" ht="12.75">
      <c r="A51" s="58" t="s">
        <v>45</v>
      </c>
      <c r="B51" s="130">
        <f>SUM(C51)</f>
        <v>1370.9</v>
      </c>
      <c r="C51" s="183">
        <v>1370.9</v>
      </c>
      <c r="D51" s="183">
        <v>1370.9</v>
      </c>
    </row>
    <row r="52" spans="1:4" ht="16.5" customHeight="1">
      <c r="A52" s="8" t="s">
        <v>77</v>
      </c>
      <c r="B52" s="130">
        <f>SUM(C52:D52)</f>
        <v>730.5</v>
      </c>
      <c r="C52" s="130">
        <v>730.5</v>
      </c>
      <c r="D52" s="134"/>
    </row>
    <row r="53" spans="1:4" ht="12.75">
      <c r="A53" s="8" t="s">
        <v>46</v>
      </c>
      <c r="B53" s="135">
        <f>SUM(C53:D53)</f>
        <v>0</v>
      </c>
      <c r="C53" s="135">
        <v>0</v>
      </c>
      <c r="D53" s="135"/>
    </row>
    <row r="54" spans="1:4" s="3" customFormat="1" ht="12.75">
      <c r="A54" s="8"/>
      <c r="B54" s="131"/>
      <c r="C54" s="135"/>
      <c r="D54" s="129"/>
    </row>
    <row r="55" spans="1:4" s="3" customFormat="1" ht="12.75">
      <c r="A55" s="8" t="s">
        <v>76</v>
      </c>
      <c r="B55" s="136">
        <f>SUM(C55:D55)</f>
        <v>570</v>
      </c>
      <c r="C55" s="130">
        <v>570</v>
      </c>
      <c r="D55" s="134"/>
    </row>
    <row r="56" spans="1:4" s="3" customFormat="1" ht="12.75">
      <c r="A56" s="58" t="s">
        <v>47</v>
      </c>
      <c r="B56" s="137">
        <f>SUM(B57:B61)</f>
        <v>16326.3</v>
      </c>
      <c r="C56" s="137">
        <f>SUM(C57:C60)</f>
        <v>1711</v>
      </c>
      <c r="D56" s="137">
        <f>SUM(D57:D61)</f>
        <v>16326.3</v>
      </c>
    </row>
    <row r="57" spans="1:4" ht="15" customHeight="1">
      <c r="A57" s="20" t="s">
        <v>48</v>
      </c>
      <c r="B57" s="131">
        <f>C57</f>
        <v>1711</v>
      </c>
      <c r="C57" s="131">
        <v>1711</v>
      </c>
      <c r="D57" s="132">
        <v>1711</v>
      </c>
    </row>
    <row r="58" spans="1:4" ht="12.75">
      <c r="A58" s="20" t="s">
        <v>94</v>
      </c>
      <c r="B58" s="131">
        <f>SUM(C58:D58)</f>
        <v>105</v>
      </c>
      <c r="C58" s="131"/>
      <c r="D58" s="132">
        <v>105</v>
      </c>
    </row>
    <row r="59" spans="1:4" s="3" customFormat="1" ht="12.75">
      <c r="A59" s="20" t="s">
        <v>49</v>
      </c>
      <c r="B59" s="131">
        <f>SUM(C59:D59)</f>
        <v>34</v>
      </c>
      <c r="C59" s="131"/>
      <c r="D59" s="132">
        <v>34</v>
      </c>
    </row>
    <row r="60" spans="1:4" s="3" customFormat="1" ht="12.75">
      <c r="A60" s="20" t="s">
        <v>50</v>
      </c>
      <c r="B60" s="131">
        <f>SUM(C60:D60)</f>
        <v>11891.9</v>
      </c>
      <c r="C60" s="131"/>
      <c r="D60" s="132">
        <v>11891.9</v>
      </c>
    </row>
    <row r="61" spans="1:4" ht="18" customHeight="1">
      <c r="A61" s="20" t="s">
        <v>95</v>
      </c>
      <c r="B61" s="133">
        <f>SUM(D61)</f>
        <v>2584.4</v>
      </c>
      <c r="C61" s="129"/>
      <c r="D61" s="133">
        <v>2584.4</v>
      </c>
    </row>
    <row r="62" spans="1:4" ht="12.75">
      <c r="A62" s="58" t="s">
        <v>51</v>
      </c>
      <c r="B62" s="137">
        <f>SUM(B63:B65)</f>
        <v>185172.4</v>
      </c>
      <c r="C62" s="137">
        <f>SUM(C63:C65)</f>
        <v>185172.4</v>
      </c>
      <c r="D62" s="137">
        <f>SUM(D63:D65)</f>
        <v>0</v>
      </c>
    </row>
    <row r="63" spans="1:6" s="63" customFormat="1" ht="15" customHeight="1">
      <c r="A63" s="20" t="s">
        <v>52</v>
      </c>
      <c r="B63" s="131">
        <f>SUM(C63:D63)</f>
        <v>180474.4</v>
      </c>
      <c r="C63" s="131">
        <v>180474.4</v>
      </c>
      <c r="D63" s="131"/>
      <c r="E63" s="63">
        <v>-4000</v>
      </c>
      <c r="F63" s="3">
        <f>C63+E63</f>
        <v>176474.4</v>
      </c>
    </row>
    <row r="64" spans="1:6" s="63" customFormat="1" ht="15" customHeight="1">
      <c r="A64" s="8" t="s">
        <v>75</v>
      </c>
      <c r="B64" s="132">
        <v>4200</v>
      </c>
      <c r="C64" s="132">
        <v>4200</v>
      </c>
      <c r="D64" s="131"/>
      <c r="F64" s="3"/>
    </row>
    <row r="65" spans="1:4" s="63" customFormat="1" ht="15" customHeight="1">
      <c r="A65" s="20" t="s">
        <v>53</v>
      </c>
      <c r="B65" s="138">
        <f>SUM(C65:D65)</f>
        <v>498</v>
      </c>
      <c r="C65" s="138">
        <v>498</v>
      </c>
      <c r="D65" s="131"/>
    </row>
    <row r="66" spans="1:4" s="63" customFormat="1" ht="15" customHeight="1">
      <c r="A66" s="20"/>
      <c r="B66" s="131"/>
      <c r="C66" s="129"/>
      <c r="D66" s="129"/>
    </row>
    <row r="67" spans="1:4" ht="12.75">
      <c r="A67" s="58" t="s">
        <v>54</v>
      </c>
      <c r="B67" s="184">
        <f>SUM(C67)+D67</f>
        <v>34812.1</v>
      </c>
      <c r="C67" s="137">
        <f>C68+C69+C70</f>
        <v>23103.7</v>
      </c>
      <c r="D67" s="137">
        <f>D68+D69+D70</f>
        <v>11708.4</v>
      </c>
    </row>
    <row r="68" spans="1:4" s="3" customFormat="1" ht="12.75">
      <c r="A68" s="8" t="s">
        <v>69</v>
      </c>
      <c r="B68" s="129">
        <f>SUM(C68:D68)</f>
        <v>49.2</v>
      </c>
      <c r="C68" s="129">
        <v>49.2</v>
      </c>
      <c r="D68" s="129"/>
    </row>
    <row r="69" spans="1:6" s="3" customFormat="1" ht="12.75">
      <c r="A69" s="8" t="s">
        <v>1</v>
      </c>
      <c r="B69" s="129">
        <f>SUM(C69:D69)</f>
        <v>32551.5</v>
      </c>
      <c r="C69" s="129">
        <v>21954.5</v>
      </c>
      <c r="D69" s="133">
        <v>10597</v>
      </c>
      <c r="E69" s="3">
        <v>-2000</v>
      </c>
      <c r="F69" s="3">
        <f>C69+E69</f>
        <v>19954.5</v>
      </c>
    </row>
    <row r="70" spans="1:4" ht="16.5" customHeight="1">
      <c r="A70" s="8" t="s">
        <v>75</v>
      </c>
      <c r="B70" s="133">
        <f>SUM(C70:D70)</f>
        <v>2211.4</v>
      </c>
      <c r="C70" s="133">
        <v>1100</v>
      </c>
      <c r="D70" s="133">
        <v>1111.4</v>
      </c>
    </row>
    <row r="71" spans="1:4" ht="12.75">
      <c r="A71" s="139">
        <v>900</v>
      </c>
      <c r="B71" s="140">
        <f>SUM(C71:D71)</f>
        <v>486.70000000000005</v>
      </c>
      <c r="C71" s="140">
        <f>SUM(C72:C73)</f>
        <v>486.70000000000005</v>
      </c>
      <c r="D71" s="140"/>
    </row>
    <row r="72" spans="1:4" ht="12.75">
      <c r="A72" s="8" t="s">
        <v>97</v>
      </c>
      <c r="B72" s="129">
        <f>SUM(C72)</f>
        <v>200.9</v>
      </c>
      <c r="C72" s="129">
        <v>200.9</v>
      </c>
      <c r="D72" s="129"/>
    </row>
    <row r="73" spans="1:4" ht="12.75">
      <c r="A73" s="8" t="s">
        <v>98</v>
      </c>
      <c r="B73" s="129">
        <f>SUM(C73)</f>
        <v>285.8</v>
      </c>
      <c r="C73" s="129">
        <v>285.8</v>
      </c>
      <c r="D73" s="129"/>
    </row>
    <row r="74" spans="1:4" s="9" customFormat="1" ht="12.75">
      <c r="A74" s="58" t="s">
        <v>55</v>
      </c>
      <c r="B74" s="130">
        <f>SUM(C74:D74)</f>
        <v>2460.3</v>
      </c>
      <c r="C74" s="130">
        <f>SUM(C75:C76)</f>
        <v>2460.3</v>
      </c>
      <c r="D74" s="130">
        <f>SUM(D75:D76)</f>
        <v>0</v>
      </c>
    </row>
    <row r="75" spans="1:4" s="63" customFormat="1" ht="12.75">
      <c r="A75" s="45" t="s">
        <v>66</v>
      </c>
      <c r="B75" s="131">
        <f>SUM(C75:D75)</f>
        <v>459</v>
      </c>
      <c r="C75" s="129">
        <v>459</v>
      </c>
      <c r="D75" s="129"/>
    </row>
    <row r="76" spans="1:4" s="63" customFormat="1" ht="12.75">
      <c r="A76" s="45" t="s">
        <v>67</v>
      </c>
      <c r="B76" s="131">
        <f>SUM(C76:D76)</f>
        <v>2001.3</v>
      </c>
      <c r="C76" s="129">
        <v>2001.3</v>
      </c>
      <c r="D76" s="129"/>
    </row>
    <row r="77" spans="1:4" ht="12.75">
      <c r="A77" s="58" t="s">
        <v>70</v>
      </c>
      <c r="B77" s="130">
        <f>SUM(C77:D77)</f>
        <v>13626.5</v>
      </c>
      <c r="C77" s="130">
        <f>SUM(C78:C79)</f>
        <v>13626.5</v>
      </c>
      <c r="D77" s="130">
        <v>0</v>
      </c>
    </row>
    <row r="78" spans="1:6" s="3" customFormat="1" ht="15.75" customHeight="1">
      <c r="A78" s="62" t="s">
        <v>78</v>
      </c>
      <c r="B78" s="141">
        <f>SUM(C78:D78)</f>
        <v>9579.5</v>
      </c>
      <c r="C78" s="141">
        <v>9579.5</v>
      </c>
      <c r="D78" s="141">
        <v>0</v>
      </c>
      <c r="E78" s="3">
        <v>-125</v>
      </c>
      <c r="F78" s="3">
        <f>C78+E78</f>
        <v>9454.5</v>
      </c>
    </row>
    <row r="79" spans="1:4" s="3" customFormat="1" ht="12.75">
      <c r="A79" s="62" t="s">
        <v>2</v>
      </c>
      <c r="B79" s="142">
        <v>4047</v>
      </c>
      <c r="C79" s="142">
        <v>4047</v>
      </c>
      <c r="D79" s="142"/>
    </row>
    <row r="80" spans="1:4" s="3" customFormat="1" ht="12.75">
      <c r="A80" s="58" t="s">
        <v>74</v>
      </c>
      <c r="B80" s="130">
        <f>B81</f>
        <v>0</v>
      </c>
      <c r="C80" s="130">
        <f>SUM(C81:C83,C85,C86)</f>
        <v>23774</v>
      </c>
      <c r="D80" s="143">
        <f>SUM(D84,D86)</f>
        <v>0</v>
      </c>
    </row>
    <row r="81" spans="1:4" s="3" customFormat="1" ht="12.75">
      <c r="A81" s="20" t="s">
        <v>56</v>
      </c>
      <c r="B81" s="131"/>
      <c r="C81" s="131"/>
      <c r="D81" s="144"/>
    </row>
    <row r="82" spans="1:4" s="3" customFormat="1" ht="12.75">
      <c r="A82" s="20" t="s">
        <v>57</v>
      </c>
      <c r="B82" s="145" t="s">
        <v>31</v>
      </c>
      <c r="C82" s="185">
        <f>D29+D30</f>
        <v>20675.4</v>
      </c>
      <c r="D82" s="146" t="s">
        <v>31</v>
      </c>
    </row>
    <row r="83" spans="1:4" ht="12.75">
      <c r="A83" s="20" t="s">
        <v>58</v>
      </c>
      <c r="B83" s="145" t="s">
        <v>31</v>
      </c>
      <c r="C83" s="131">
        <v>3098.6</v>
      </c>
      <c r="D83" s="146" t="s">
        <v>31</v>
      </c>
    </row>
    <row r="84" spans="1:5" s="37" customFormat="1" ht="28.5" customHeight="1">
      <c r="A84" s="20" t="s">
        <v>59</v>
      </c>
      <c r="B84" s="145" t="s">
        <v>31</v>
      </c>
      <c r="C84" s="145" t="s">
        <v>31</v>
      </c>
      <c r="D84" s="147"/>
      <c r="E84" s="37">
        <f>SUM(E40:E87)</f>
        <v>0</v>
      </c>
    </row>
    <row r="85" spans="1:4" ht="12.75" customHeight="1">
      <c r="A85" s="20" t="s">
        <v>60</v>
      </c>
      <c r="B85" s="145" t="s">
        <v>31</v>
      </c>
      <c r="C85" s="131"/>
      <c r="D85" s="146" t="s">
        <v>31</v>
      </c>
    </row>
    <row r="86" spans="1:4" s="9" customFormat="1" ht="12.75" customHeight="1">
      <c r="A86" s="20" t="s">
        <v>61</v>
      </c>
      <c r="B86" s="145" t="s">
        <v>31</v>
      </c>
      <c r="C86" s="145"/>
      <c r="D86" s="148"/>
    </row>
    <row r="87" spans="1:6" s="27" customFormat="1" ht="15.75">
      <c r="A87" s="35" t="s">
        <v>62</v>
      </c>
      <c r="B87" s="149">
        <f>B39+B51+B53+B56+B62+B67+B74+B77+B55+B80+B52+B71</f>
        <v>306536.1</v>
      </c>
      <c r="C87" s="149">
        <f>C39+C51+C53+C56+C62+C67+C74+C77+C55+C80+C52+C71</f>
        <v>284966.7</v>
      </c>
      <c r="D87" s="178">
        <f>D39+D51+D53+D56+D62+D67+D74+D77+D55+D80+D52+D71</f>
        <v>48453.200000000004</v>
      </c>
      <c r="E87" s="27">
        <v>7125</v>
      </c>
      <c r="F87" s="186">
        <v>0.025</v>
      </c>
    </row>
    <row r="88" spans="1:6" s="27" customFormat="1" ht="15.75">
      <c r="A88" s="35"/>
      <c r="B88" s="129">
        <f>B48+B61+B64+B70+B79+B49</f>
        <v>13911</v>
      </c>
      <c r="C88" s="129">
        <f>C48+C61+C64+C70+C79+C49</f>
        <v>10133</v>
      </c>
      <c r="D88" s="129">
        <f>D48+D61+D64+D70+D79</f>
        <v>3778</v>
      </c>
      <c r="F88" s="186"/>
    </row>
    <row r="89" spans="1:6" ht="12.75">
      <c r="A89" s="38" t="s">
        <v>3</v>
      </c>
      <c r="B89" s="150">
        <f>B35-B87</f>
        <v>0</v>
      </c>
      <c r="C89" s="150">
        <f>C35-C87</f>
        <v>0</v>
      </c>
      <c r="D89" s="151">
        <f>D35-D87</f>
        <v>0</v>
      </c>
      <c r="F89" s="59">
        <f>C87*2.5%</f>
        <v>7124.1675000000005</v>
      </c>
    </row>
    <row r="90" spans="2:5" ht="12.75">
      <c r="B90" s="129"/>
      <c r="C90" s="152">
        <v>259793.9</v>
      </c>
      <c r="D90" s="152">
        <f>D87-D80</f>
        <v>48453.200000000004</v>
      </c>
      <c r="E90" s="187" t="s">
        <v>73</v>
      </c>
    </row>
    <row r="91" spans="1:5" ht="12.75">
      <c r="A91" s="27" t="s">
        <v>63</v>
      </c>
      <c r="B91" s="129"/>
      <c r="C91" s="152">
        <f>C87-C80-C51-C46</f>
        <v>259793.90000000002</v>
      </c>
      <c r="D91" s="152">
        <f>D90-D51-D45</f>
        <v>47082.3</v>
      </c>
      <c r="E91" s="187" t="s">
        <v>72</v>
      </c>
    </row>
    <row r="92" spans="1:3" ht="12.75">
      <c r="A92" t="s">
        <v>64</v>
      </c>
      <c r="C92" s="59">
        <f>C90-C91</f>
        <v>0</v>
      </c>
    </row>
    <row r="93" spans="1:7" ht="12.75">
      <c r="A93" t="s">
        <v>65</v>
      </c>
      <c r="E93" s="211"/>
      <c r="F93" s="211"/>
      <c r="G93" s="211"/>
    </row>
    <row r="94" ht="12.75">
      <c r="A94" t="s">
        <v>68</v>
      </c>
    </row>
  </sheetData>
  <sheetProtection/>
  <mergeCells count="5">
    <mergeCell ref="F35:G35"/>
    <mergeCell ref="A1:C1"/>
    <mergeCell ref="A2:C2"/>
    <mergeCell ref="A3:C3"/>
    <mergeCell ref="C5:D5"/>
  </mergeCells>
  <printOptions/>
  <pageMargins left="0.75" right="0.75" top="1" bottom="1" header="0.5" footer="0.5"/>
  <pageSetup fitToHeight="1" fitToWidth="1" horizontalDpi="600" verticalDpi="600" orientation="portrait" paperSize="9" scale="50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94"/>
  <sheetViews>
    <sheetView tabSelected="1" view="pageBreakPreview" zoomScale="75" zoomScaleSheetLayoutView="75" zoomScalePageLayoutView="0" workbookViewId="0" topLeftCell="A1">
      <selection activeCell="B20" sqref="B20"/>
    </sheetView>
  </sheetViews>
  <sheetFormatPr defaultColWidth="9.00390625" defaultRowHeight="12.75"/>
  <cols>
    <col min="1" max="1" width="55.375" style="37" customWidth="1"/>
    <col min="2" max="2" width="21.375" style="37" customWidth="1"/>
    <col min="3" max="3" width="17.00390625" style="37" customWidth="1"/>
    <col min="4" max="4" width="14.75390625" style="37" customWidth="1"/>
    <col min="5" max="16384" width="9.125" style="37" customWidth="1"/>
  </cols>
  <sheetData>
    <row r="1" spans="1:3" ht="15.75">
      <c r="A1" s="220" t="s">
        <v>9</v>
      </c>
      <c r="B1" s="220"/>
      <c r="C1" s="220"/>
    </row>
    <row r="2" spans="1:4" ht="15.75">
      <c r="A2" s="220" t="s">
        <v>10</v>
      </c>
      <c r="B2" s="220"/>
      <c r="C2" s="220"/>
      <c r="D2" s="64"/>
    </row>
    <row r="3" spans="1:3" ht="15.75">
      <c r="A3" s="220" t="s">
        <v>71</v>
      </c>
      <c r="B3" s="220"/>
      <c r="C3" s="220"/>
    </row>
    <row r="4" ht="9.75" customHeight="1">
      <c r="D4" s="65" t="s">
        <v>11</v>
      </c>
    </row>
    <row r="5" spans="1:4" ht="15">
      <c r="A5" s="66"/>
      <c r="B5" s="67" t="s">
        <v>12</v>
      </c>
      <c r="C5" s="223" t="s">
        <v>8</v>
      </c>
      <c r="D5" s="224"/>
    </row>
    <row r="6" spans="1:4" ht="37.5" customHeight="1">
      <c r="A6" s="68" t="s">
        <v>0</v>
      </c>
      <c r="B6" s="69" t="s">
        <v>13</v>
      </c>
      <c r="C6" s="70" t="s">
        <v>14</v>
      </c>
      <c r="D6" s="71" t="s">
        <v>15</v>
      </c>
    </row>
    <row r="7" spans="1:4" ht="18.75" customHeight="1">
      <c r="A7" s="72" t="s">
        <v>16</v>
      </c>
      <c r="B7" s="36"/>
      <c r="C7" s="36">
        <v>91257</v>
      </c>
      <c r="D7" s="73"/>
    </row>
    <row r="8" spans="1:4" ht="15">
      <c r="A8" s="74" t="s">
        <v>17</v>
      </c>
      <c r="B8" s="36"/>
      <c r="C8" s="75" t="s">
        <v>18</v>
      </c>
      <c r="D8" s="75" t="s">
        <v>18</v>
      </c>
    </row>
    <row r="9" spans="1:4" ht="15">
      <c r="A9" s="74" t="s">
        <v>19</v>
      </c>
      <c r="B9" s="36"/>
      <c r="C9" s="36">
        <v>80</v>
      </c>
      <c r="D9" s="73">
        <v>10</v>
      </c>
    </row>
    <row r="10" spans="1:4" ht="15">
      <c r="A10" s="74" t="s">
        <v>20</v>
      </c>
      <c r="B10" s="36">
        <f>SUM(C10:D10)</f>
        <v>18251</v>
      </c>
      <c r="C10" s="36">
        <v>9125.3</v>
      </c>
      <c r="D10" s="73">
        <v>9125.7</v>
      </c>
    </row>
    <row r="11" spans="1:4" ht="15">
      <c r="A11" s="74" t="s">
        <v>85</v>
      </c>
      <c r="B11" s="36">
        <f>SUM(C11:D11)</f>
        <v>73005.6</v>
      </c>
      <c r="C11" s="36">
        <v>73005.6</v>
      </c>
      <c r="D11" s="73"/>
    </row>
    <row r="12" spans="1:4" ht="21.75" customHeight="1">
      <c r="A12" s="72" t="s">
        <v>21</v>
      </c>
      <c r="B12" s="36">
        <f aca="true" t="shared" si="0" ref="B12:B21">SUM(C12:D12)</f>
        <v>2352</v>
      </c>
      <c r="C12" s="36"/>
      <c r="D12" s="73">
        <v>2352</v>
      </c>
    </row>
    <row r="13" spans="1:4" ht="15">
      <c r="A13" s="72" t="s">
        <v>22</v>
      </c>
      <c r="B13" s="36">
        <f t="shared" si="0"/>
        <v>10298</v>
      </c>
      <c r="C13" s="36"/>
      <c r="D13" s="73">
        <v>10298</v>
      </c>
    </row>
    <row r="14" spans="1:4" ht="15">
      <c r="A14" s="72" t="s">
        <v>23</v>
      </c>
      <c r="B14" s="36">
        <f t="shared" si="0"/>
        <v>3771</v>
      </c>
      <c r="C14" s="36">
        <v>3771</v>
      </c>
      <c r="D14" s="73"/>
    </row>
    <row r="15" spans="1:4" ht="15">
      <c r="A15" s="76" t="s">
        <v>24</v>
      </c>
      <c r="B15" s="36">
        <f t="shared" si="0"/>
        <v>1050</v>
      </c>
      <c r="C15" s="36">
        <v>1050</v>
      </c>
      <c r="D15" s="73"/>
    </row>
    <row r="16" spans="1:4" ht="15">
      <c r="A16" s="76" t="s">
        <v>25</v>
      </c>
      <c r="B16" s="36">
        <f t="shared" si="0"/>
        <v>0</v>
      </c>
      <c r="C16" s="36"/>
      <c r="D16" s="73"/>
    </row>
    <row r="17" spans="1:4" ht="15">
      <c r="A17" s="72" t="s">
        <v>5</v>
      </c>
      <c r="B17" s="36">
        <f t="shared" si="0"/>
        <v>107</v>
      </c>
      <c r="C17" s="36">
        <v>53.5</v>
      </c>
      <c r="D17" s="73">
        <v>53.5</v>
      </c>
    </row>
    <row r="18" spans="1:4" ht="15">
      <c r="A18" s="72" t="s">
        <v>86</v>
      </c>
      <c r="B18" s="36">
        <f t="shared" si="0"/>
        <v>18</v>
      </c>
      <c r="C18" s="36">
        <v>18</v>
      </c>
      <c r="D18" s="73"/>
    </row>
    <row r="19" spans="1:4" ht="15">
      <c r="A19" s="72" t="s">
        <v>26</v>
      </c>
      <c r="B19" s="36">
        <f t="shared" si="0"/>
        <v>1065</v>
      </c>
      <c r="C19" s="36">
        <v>1023</v>
      </c>
      <c r="D19" s="73">
        <v>42</v>
      </c>
    </row>
    <row r="20" spans="1:4" ht="15">
      <c r="A20" s="72" t="s">
        <v>27</v>
      </c>
      <c r="B20" s="153">
        <f t="shared" si="0"/>
        <v>4482</v>
      </c>
      <c r="C20" s="153">
        <v>3359.3</v>
      </c>
      <c r="D20" s="73">
        <v>1122.7</v>
      </c>
    </row>
    <row r="21" spans="1:4" ht="15">
      <c r="A21" s="72" t="s">
        <v>28</v>
      </c>
      <c r="B21" s="36">
        <f t="shared" si="0"/>
        <v>570</v>
      </c>
      <c r="C21" s="36">
        <v>570</v>
      </c>
      <c r="D21" s="73"/>
    </row>
    <row r="22" spans="1:4" s="25" customFormat="1" ht="26.25" customHeight="1">
      <c r="A22" s="23" t="s">
        <v>4</v>
      </c>
      <c r="B22" s="41">
        <f>SUM(B10:B21)</f>
        <v>114969.6</v>
      </c>
      <c r="C22" s="41">
        <f>SUM(C10:C21)</f>
        <v>91975.70000000001</v>
      </c>
      <c r="D22" s="24">
        <f>SUM(D10:D21)</f>
        <v>22993.9</v>
      </c>
    </row>
    <row r="23" spans="1:4" s="25" customFormat="1" ht="22.5" customHeight="1">
      <c r="A23" s="78" t="s">
        <v>82</v>
      </c>
      <c r="B23" s="79">
        <f>SUM(B25:B28)</f>
        <v>176047.7</v>
      </c>
      <c r="C23" s="80">
        <f>SUM(C25:C28,C32,C34)</f>
        <v>177758.7</v>
      </c>
      <c r="D23" s="81">
        <f>SUM(D29:D31,D33,D34)</f>
        <v>23133.399999999998</v>
      </c>
    </row>
    <row r="24" spans="1:4" ht="15">
      <c r="A24" s="36" t="s">
        <v>29</v>
      </c>
      <c r="B24" s="73"/>
      <c r="C24" s="36"/>
      <c r="D24" s="73"/>
    </row>
    <row r="25" spans="1:4" ht="25.5" customHeight="1">
      <c r="A25" s="154" t="s">
        <v>30</v>
      </c>
      <c r="B25" s="82">
        <f>SUM(C25)</f>
        <v>22251.4</v>
      </c>
      <c r="C25" s="36">
        <v>22251.4</v>
      </c>
      <c r="D25" s="83" t="s">
        <v>31</v>
      </c>
    </row>
    <row r="26" spans="1:4" ht="15">
      <c r="A26" s="36" t="s">
        <v>32</v>
      </c>
      <c r="B26" s="82">
        <f>SUM(C26)</f>
        <v>93720.3</v>
      </c>
      <c r="C26" s="77">
        <v>93720.3</v>
      </c>
      <c r="D26" s="83" t="s">
        <v>31</v>
      </c>
    </row>
    <row r="27" spans="1:4" ht="15">
      <c r="A27" s="36" t="s">
        <v>7</v>
      </c>
      <c r="B27" s="73">
        <f>C27</f>
        <v>60026.7</v>
      </c>
      <c r="C27" s="36">
        <v>60026.7</v>
      </c>
      <c r="D27" s="83" t="s">
        <v>31</v>
      </c>
    </row>
    <row r="28" spans="1:4" ht="15">
      <c r="A28" s="36" t="s">
        <v>33</v>
      </c>
      <c r="B28" s="73">
        <f>SUM(C28)</f>
        <v>49.3</v>
      </c>
      <c r="C28" s="36">
        <v>49.3</v>
      </c>
      <c r="D28" s="83" t="s">
        <v>31</v>
      </c>
    </row>
    <row r="29" spans="1:4" ht="25.5" customHeight="1">
      <c r="A29" s="154" t="s">
        <v>87</v>
      </c>
      <c r="B29" s="83" t="s">
        <v>31</v>
      </c>
      <c r="C29" s="75" t="s">
        <v>31</v>
      </c>
      <c r="D29" s="84">
        <v>18.1</v>
      </c>
    </row>
    <row r="30" spans="1:4" ht="25.5" customHeight="1">
      <c r="A30" s="154" t="s">
        <v>34</v>
      </c>
      <c r="B30" s="83" t="s">
        <v>31</v>
      </c>
      <c r="C30" s="75" t="s">
        <v>31</v>
      </c>
      <c r="D30" s="84">
        <v>19822.8</v>
      </c>
    </row>
    <row r="31" spans="1:4" ht="26.25" customHeight="1">
      <c r="A31" s="154" t="s">
        <v>35</v>
      </c>
      <c r="B31" s="83" t="s">
        <v>31</v>
      </c>
      <c r="C31" s="75" t="s">
        <v>31</v>
      </c>
      <c r="D31" s="84">
        <v>1933.2</v>
      </c>
    </row>
    <row r="32" spans="1:4" ht="15" customHeight="1">
      <c r="A32" s="36" t="s">
        <v>36</v>
      </c>
      <c r="B32" s="83" t="s">
        <v>31</v>
      </c>
      <c r="C32" s="75"/>
      <c r="D32" s="83" t="s">
        <v>31</v>
      </c>
    </row>
    <row r="33" spans="1:4" ht="15" customHeight="1">
      <c r="A33" s="36" t="s">
        <v>37</v>
      </c>
      <c r="B33" s="83" t="s">
        <v>31</v>
      </c>
      <c r="C33" s="83" t="s">
        <v>31</v>
      </c>
      <c r="D33" s="85">
        <v>1359.3</v>
      </c>
    </row>
    <row r="34" spans="1:4" ht="17.25" customHeight="1">
      <c r="A34" s="86" t="s">
        <v>38</v>
      </c>
      <c r="B34" s="69" t="s">
        <v>31</v>
      </c>
      <c r="C34" s="87">
        <v>1711</v>
      </c>
      <c r="D34" s="88"/>
    </row>
    <row r="35" spans="1:4" s="25" customFormat="1" ht="30" customHeight="1">
      <c r="A35" s="32" t="s">
        <v>80</v>
      </c>
      <c r="B35" s="61">
        <f>SUM(B22+B23)</f>
        <v>291017.30000000005</v>
      </c>
      <c r="C35" s="61">
        <f>SUM(C22+C23)</f>
        <v>269734.4</v>
      </c>
      <c r="D35" s="42">
        <f>SUM(D22+D23)</f>
        <v>46127.3</v>
      </c>
    </row>
    <row r="36" spans="1:4" ht="9" customHeight="1">
      <c r="A36" s="66"/>
      <c r="B36" s="89"/>
      <c r="C36" s="89"/>
      <c r="D36" s="90"/>
    </row>
    <row r="37" spans="1:4" ht="15.75">
      <c r="A37" s="91" t="s">
        <v>39</v>
      </c>
      <c r="B37" s="149"/>
      <c r="C37" s="149"/>
      <c r="D37" s="149"/>
    </row>
    <row r="38" spans="1:4" ht="9" customHeight="1">
      <c r="A38" s="72"/>
      <c r="B38" s="149"/>
      <c r="C38" s="149"/>
      <c r="D38" s="149"/>
    </row>
    <row r="39" spans="1:4" ht="15.75">
      <c r="A39" s="35" t="s">
        <v>40</v>
      </c>
      <c r="B39" s="155">
        <f>SUM(B40:B50)</f>
        <v>48539.899999999994</v>
      </c>
      <c r="C39" s="155">
        <f>SUM(C40:C50)</f>
        <v>30271</v>
      </c>
      <c r="D39" s="155">
        <f>SUM(D40:D50)</f>
        <v>18296.800000000003</v>
      </c>
    </row>
    <row r="40" spans="1:5" s="92" customFormat="1" ht="15">
      <c r="A40" s="74" t="s">
        <v>88</v>
      </c>
      <c r="B40" s="156">
        <f>SUM(C40:D40)</f>
        <v>37315.7</v>
      </c>
      <c r="C40" s="156">
        <v>20878</v>
      </c>
      <c r="D40" s="156">
        <v>16437.7</v>
      </c>
      <c r="E40" s="92">
        <f>SUM(B40:B50)-B50-B44+B75</f>
        <v>40153.09999999999</v>
      </c>
    </row>
    <row r="41" spans="1:5" s="92" customFormat="1" ht="15">
      <c r="A41" s="74" t="s">
        <v>41</v>
      </c>
      <c r="B41" s="156">
        <f>SUM(C41:D41)</f>
        <v>0</v>
      </c>
      <c r="C41" s="156">
        <v>0</v>
      </c>
      <c r="D41" s="156"/>
      <c r="E41" s="92">
        <f>B39-B50-B44</f>
        <v>39694.09999999999</v>
      </c>
    </row>
    <row r="42" spans="1:6" s="92" customFormat="1" ht="15">
      <c r="A42" s="74" t="s">
        <v>42</v>
      </c>
      <c r="B42" s="156">
        <f>SUM(C42:D42)</f>
        <v>0</v>
      </c>
      <c r="C42" s="156">
        <v>0</v>
      </c>
      <c r="D42" s="156"/>
      <c r="E42" s="92">
        <f>E40-E41</f>
        <v>459</v>
      </c>
      <c r="F42" s="92">
        <v>1001</v>
      </c>
    </row>
    <row r="43" spans="1:4" s="92" customFormat="1" ht="15">
      <c r="A43" s="74" t="s">
        <v>43</v>
      </c>
      <c r="B43" s="156">
        <v>0</v>
      </c>
      <c r="C43" s="156">
        <v>0</v>
      </c>
      <c r="D43" s="156"/>
    </row>
    <row r="44" spans="1:4" s="92" customFormat="1" ht="15">
      <c r="A44" s="74" t="s">
        <v>44</v>
      </c>
      <c r="B44" s="156">
        <f>SUM(C44:D44)</f>
        <v>2468.9</v>
      </c>
      <c r="C44" s="156">
        <v>2468.9</v>
      </c>
      <c r="D44" s="156"/>
    </row>
    <row r="45" spans="1:4" s="92" customFormat="1" ht="15">
      <c r="A45" s="74" t="s">
        <v>6</v>
      </c>
      <c r="B45" s="156">
        <f>SUM(C45)</f>
        <v>492.7</v>
      </c>
      <c r="C45" s="156">
        <v>492.7</v>
      </c>
      <c r="D45" s="156"/>
    </row>
    <row r="46" spans="1:4" s="92" customFormat="1" ht="15">
      <c r="A46" s="74" t="s">
        <v>6</v>
      </c>
      <c r="B46" s="156">
        <f>SUM(C46)</f>
        <v>27.9</v>
      </c>
      <c r="C46" s="156">
        <v>27.9</v>
      </c>
      <c r="D46" s="156">
        <v>27.9</v>
      </c>
    </row>
    <row r="47" spans="1:5" s="92" customFormat="1" ht="15">
      <c r="A47" s="74" t="s">
        <v>89</v>
      </c>
      <c r="B47" s="156">
        <f>SUM(C47)+D47</f>
        <v>1052.6</v>
      </c>
      <c r="C47" s="156">
        <v>989.6</v>
      </c>
      <c r="D47" s="157">
        <v>63</v>
      </c>
      <c r="E47" s="92" t="s">
        <v>90</v>
      </c>
    </row>
    <row r="48" spans="1:5" ht="12.75" customHeight="1">
      <c r="A48" s="74" t="s">
        <v>79</v>
      </c>
      <c r="B48" s="157">
        <f>SUM(C48:D48)</f>
        <v>803.2</v>
      </c>
      <c r="C48" s="158">
        <v>784</v>
      </c>
      <c r="D48" s="159">
        <v>19.2</v>
      </c>
      <c r="E48" s="37" t="s">
        <v>91</v>
      </c>
    </row>
    <row r="49" spans="1:4" ht="12.75" customHeight="1">
      <c r="A49" s="74" t="s">
        <v>92</v>
      </c>
      <c r="B49" s="157">
        <f>SUM(C49:D49)</f>
        <v>2</v>
      </c>
      <c r="C49" s="158">
        <v>2</v>
      </c>
      <c r="D49" s="159"/>
    </row>
    <row r="50" spans="1:4" s="92" customFormat="1" ht="15">
      <c r="A50" s="74" t="s">
        <v>93</v>
      </c>
      <c r="B50" s="156">
        <f>SUM(C50:D50)</f>
        <v>6376.9</v>
      </c>
      <c r="C50" s="156">
        <v>4627.9</v>
      </c>
      <c r="D50" s="156">
        <v>1749</v>
      </c>
    </row>
    <row r="51" spans="1:4" ht="18" customHeight="1">
      <c r="A51" s="35" t="s">
        <v>45</v>
      </c>
      <c r="B51" s="155">
        <f>SUM(C51)</f>
        <v>1331.4</v>
      </c>
      <c r="C51" s="155">
        <v>1331.4</v>
      </c>
      <c r="D51" s="155">
        <v>1331.4</v>
      </c>
    </row>
    <row r="52" spans="1:4" ht="24.75" customHeight="1">
      <c r="A52" s="160" t="s">
        <v>77</v>
      </c>
      <c r="B52" s="155">
        <f>SUM(C52:D52)</f>
        <v>693.7</v>
      </c>
      <c r="C52" s="155">
        <v>693.7</v>
      </c>
      <c r="D52" s="161"/>
    </row>
    <row r="53" spans="1:4" ht="21" customHeight="1">
      <c r="A53" s="72" t="s">
        <v>46</v>
      </c>
      <c r="B53" s="162">
        <f>SUM(C53:D53)</f>
        <v>0</v>
      </c>
      <c r="C53" s="162">
        <v>0</v>
      </c>
      <c r="D53" s="162"/>
    </row>
    <row r="54" spans="1:4" ht="13.5" customHeight="1">
      <c r="A54" s="72"/>
      <c r="B54" s="156"/>
      <c r="C54" s="162"/>
      <c r="D54" s="149"/>
    </row>
    <row r="55" spans="1:4" ht="15.75">
      <c r="A55" s="72" t="s">
        <v>76</v>
      </c>
      <c r="B55" s="163">
        <f>SUM(C55:D55)</f>
        <v>570</v>
      </c>
      <c r="C55" s="155">
        <v>570</v>
      </c>
      <c r="D55" s="161"/>
    </row>
    <row r="56" spans="1:4" ht="15.75">
      <c r="A56" s="35" t="s">
        <v>47</v>
      </c>
      <c r="B56" s="164">
        <f>SUM(B57:B61)</f>
        <v>15727.699999999999</v>
      </c>
      <c r="C56" s="164">
        <f>SUM(C57:C60)</f>
        <v>1711</v>
      </c>
      <c r="D56" s="164">
        <f>SUM(D57:D61)</f>
        <v>15727.699999999999</v>
      </c>
    </row>
    <row r="57" spans="1:4" s="92" customFormat="1" ht="15">
      <c r="A57" s="74" t="s">
        <v>48</v>
      </c>
      <c r="B57" s="156">
        <f>C57</f>
        <v>1711</v>
      </c>
      <c r="C57" s="156">
        <v>1711</v>
      </c>
      <c r="D57" s="156">
        <v>1711</v>
      </c>
    </row>
    <row r="58" spans="1:4" s="92" customFormat="1" ht="15">
      <c r="A58" s="74" t="s">
        <v>94</v>
      </c>
      <c r="B58" s="156">
        <f>SUM(C58:D58)</f>
        <v>105</v>
      </c>
      <c r="C58" s="156"/>
      <c r="D58" s="156">
        <v>105</v>
      </c>
    </row>
    <row r="59" spans="1:4" s="92" customFormat="1" ht="15">
      <c r="A59" s="74" t="s">
        <v>49</v>
      </c>
      <c r="B59" s="156">
        <f>SUM(C59:D59)</f>
        <v>34</v>
      </c>
      <c r="C59" s="156"/>
      <c r="D59" s="156">
        <v>34</v>
      </c>
    </row>
    <row r="60" spans="1:5" s="92" customFormat="1" ht="15">
      <c r="A60" s="74" t="s">
        <v>50</v>
      </c>
      <c r="B60" s="156">
        <f>SUM(C60:D60)</f>
        <v>11230.3</v>
      </c>
      <c r="C60" s="156"/>
      <c r="D60" s="156">
        <v>11230.3</v>
      </c>
      <c r="E60" s="165"/>
    </row>
    <row r="61" spans="1:5" ht="15" customHeight="1">
      <c r="A61" s="74" t="s">
        <v>95</v>
      </c>
      <c r="B61" s="149">
        <f>SUM(D61)</f>
        <v>2647.4</v>
      </c>
      <c r="C61" s="149"/>
      <c r="D61" s="159">
        <v>2647.4</v>
      </c>
      <c r="E61" s="166">
        <f>SUM(D60:D61)</f>
        <v>13877.699999999999</v>
      </c>
    </row>
    <row r="62" spans="1:4" ht="15.75">
      <c r="A62" s="35" t="s">
        <v>51</v>
      </c>
      <c r="B62" s="164">
        <f>SUM(B63:B65)</f>
        <v>175025.6</v>
      </c>
      <c r="C62" s="164">
        <f>SUM(C63:C65)</f>
        <v>175025.6</v>
      </c>
      <c r="D62" s="164">
        <f>SUM(D63:D65)</f>
        <v>0</v>
      </c>
    </row>
    <row r="63" spans="1:4" s="92" customFormat="1" ht="15">
      <c r="A63" s="74" t="s">
        <v>52</v>
      </c>
      <c r="B63" s="156">
        <f>SUM(C63:D63)</f>
        <v>170327.6</v>
      </c>
      <c r="C63" s="156">
        <v>170327.6</v>
      </c>
      <c r="D63" s="156"/>
    </row>
    <row r="64" spans="1:4" s="92" customFormat="1" ht="15">
      <c r="A64" s="74" t="s">
        <v>96</v>
      </c>
      <c r="B64" s="157">
        <f>SUM(C64:D64)</f>
        <v>4200</v>
      </c>
      <c r="C64" s="157">
        <v>4200</v>
      </c>
      <c r="D64" s="156"/>
    </row>
    <row r="65" spans="1:4" s="92" customFormat="1" ht="15">
      <c r="A65" s="74" t="s">
        <v>53</v>
      </c>
      <c r="B65" s="167">
        <f>SUM(C65:D65)</f>
        <v>498</v>
      </c>
      <c r="C65" s="167">
        <v>498</v>
      </c>
      <c r="D65" s="156"/>
    </row>
    <row r="66" spans="1:4" ht="6.75" customHeight="1">
      <c r="A66" s="74"/>
      <c r="B66" s="156"/>
      <c r="C66" s="149"/>
      <c r="D66" s="149"/>
    </row>
    <row r="67" spans="1:5" ht="15.75">
      <c r="A67" s="35" t="s">
        <v>54</v>
      </c>
      <c r="B67" s="168">
        <f>SUM(C67)+D67</f>
        <v>32660.299999999996</v>
      </c>
      <c r="C67" s="169">
        <f>C68+C69+C70</f>
        <v>21888.899999999998</v>
      </c>
      <c r="D67" s="169">
        <f>D68+D69+D70</f>
        <v>10771.4</v>
      </c>
      <c r="E67" s="37">
        <f>B67-B70</f>
        <v>30448.899999999994</v>
      </c>
    </row>
    <row r="68" spans="1:4" ht="15" customHeight="1">
      <c r="A68" s="72" t="s">
        <v>69</v>
      </c>
      <c r="B68" s="149">
        <f>SUM(C68:D68)</f>
        <v>49.3</v>
      </c>
      <c r="C68" s="149">
        <v>49.3</v>
      </c>
      <c r="D68" s="149"/>
    </row>
    <row r="69" spans="1:4" ht="15" customHeight="1">
      <c r="A69" s="72" t="s">
        <v>1</v>
      </c>
      <c r="B69" s="149">
        <f>SUM(C69:D69)</f>
        <v>30399.6</v>
      </c>
      <c r="C69" s="149">
        <v>20739.6</v>
      </c>
      <c r="D69" s="149">
        <v>9660</v>
      </c>
    </row>
    <row r="70" spans="1:4" ht="15" customHeight="1">
      <c r="A70" s="72" t="s">
        <v>75</v>
      </c>
      <c r="B70" s="149">
        <f>SUM(C70:D70)</f>
        <v>2211.4</v>
      </c>
      <c r="C70" s="159">
        <v>1100</v>
      </c>
      <c r="D70" s="159">
        <v>1111.4</v>
      </c>
    </row>
    <row r="71" spans="1:4" ht="15" customHeight="1">
      <c r="A71" s="170">
        <v>900</v>
      </c>
      <c r="B71" s="171">
        <f>SUM(C71:D71)</f>
        <v>477.20000000000005</v>
      </c>
      <c r="C71" s="171">
        <f>SUM(C72:C73)</f>
        <v>477.20000000000005</v>
      </c>
      <c r="D71" s="171"/>
    </row>
    <row r="72" spans="1:4" ht="15" customHeight="1">
      <c r="A72" s="72" t="s">
        <v>97</v>
      </c>
      <c r="B72" s="149">
        <f>SUM(C72)</f>
        <v>191.4</v>
      </c>
      <c r="C72" s="149">
        <v>191.4</v>
      </c>
      <c r="D72" s="149"/>
    </row>
    <row r="73" spans="1:4" ht="15" customHeight="1">
      <c r="A73" s="72" t="s">
        <v>98</v>
      </c>
      <c r="B73" s="149">
        <f>SUM(C73)</f>
        <v>285.8</v>
      </c>
      <c r="C73" s="149">
        <v>285.8</v>
      </c>
      <c r="D73" s="149"/>
    </row>
    <row r="74" spans="1:4" ht="15.75">
      <c r="A74" s="35" t="s">
        <v>55</v>
      </c>
      <c r="B74" s="155">
        <f aca="true" t="shared" si="1" ref="B74:B79">SUM(C74:D74)</f>
        <v>2365</v>
      </c>
      <c r="C74" s="155">
        <f>SUM(C75:C76)</f>
        <v>2365</v>
      </c>
      <c r="D74" s="155">
        <f>SUM(D75:D76)</f>
        <v>0</v>
      </c>
    </row>
    <row r="75" spans="1:4" ht="15">
      <c r="A75" s="93" t="s">
        <v>66</v>
      </c>
      <c r="B75" s="156">
        <f t="shared" si="1"/>
        <v>459</v>
      </c>
      <c r="C75" s="149">
        <v>459</v>
      </c>
      <c r="D75" s="149"/>
    </row>
    <row r="76" spans="1:4" ht="15">
      <c r="A76" s="93" t="s">
        <v>67</v>
      </c>
      <c r="B76" s="156">
        <f t="shared" si="1"/>
        <v>1906</v>
      </c>
      <c r="C76" s="149">
        <v>1906</v>
      </c>
      <c r="D76" s="149"/>
    </row>
    <row r="77" spans="1:4" s="25" customFormat="1" ht="15.75">
      <c r="A77" s="35" t="s">
        <v>70</v>
      </c>
      <c r="B77" s="155">
        <f t="shared" si="1"/>
        <v>13626.5</v>
      </c>
      <c r="C77" s="155">
        <f>SUM(C78:C79)</f>
        <v>13626.5</v>
      </c>
      <c r="D77" s="155">
        <v>0</v>
      </c>
    </row>
    <row r="78" spans="1:4" s="92" customFormat="1" ht="15">
      <c r="A78" s="74" t="s">
        <v>78</v>
      </c>
      <c r="B78" s="156">
        <f t="shared" si="1"/>
        <v>9579.5</v>
      </c>
      <c r="C78" s="156">
        <v>9579.5</v>
      </c>
      <c r="D78" s="156">
        <v>0</v>
      </c>
    </row>
    <row r="79" spans="1:4" s="92" customFormat="1" ht="15">
      <c r="A79" s="74" t="s">
        <v>2</v>
      </c>
      <c r="B79" s="156">
        <f t="shared" si="1"/>
        <v>4047</v>
      </c>
      <c r="C79" s="157">
        <v>4047</v>
      </c>
      <c r="D79" s="156"/>
    </row>
    <row r="80" spans="1:4" ht="15.75">
      <c r="A80" s="35" t="s">
        <v>74</v>
      </c>
      <c r="B80" s="155">
        <f>B81</f>
        <v>0</v>
      </c>
      <c r="C80" s="155">
        <f>SUM(C81:C83,C85,C86)</f>
        <v>21774.100000000002</v>
      </c>
      <c r="D80" s="172">
        <f>SUM(D84,D86)</f>
        <v>0</v>
      </c>
    </row>
    <row r="81" spans="1:4" s="92" customFormat="1" ht="15.75" customHeight="1">
      <c r="A81" s="74" t="s">
        <v>56</v>
      </c>
      <c r="B81" s="156"/>
      <c r="C81" s="156"/>
      <c r="D81" s="173"/>
    </row>
    <row r="82" spans="1:4" s="92" customFormat="1" ht="15">
      <c r="A82" s="74" t="s">
        <v>57</v>
      </c>
      <c r="B82" s="70" t="s">
        <v>31</v>
      </c>
      <c r="C82" s="156">
        <v>19840.9</v>
      </c>
      <c r="D82" s="174" t="s">
        <v>31</v>
      </c>
    </row>
    <row r="83" spans="1:4" s="92" customFormat="1" ht="15">
      <c r="A83" s="74" t="s">
        <v>58</v>
      </c>
      <c r="B83" s="70" t="s">
        <v>31</v>
      </c>
      <c r="C83" s="156">
        <v>1933.2</v>
      </c>
      <c r="D83" s="174" t="s">
        <v>31</v>
      </c>
    </row>
    <row r="84" spans="1:4" s="92" customFormat="1" ht="15">
      <c r="A84" s="74" t="s">
        <v>59</v>
      </c>
      <c r="B84" s="70" t="s">
        <v>31</v>
      </c>
      <c r="C84" s="70" t="s">
        <v>31</v>
      </c>
      <c r="D84" s="175"/>
    </row>
    <row r="85" spans="1:4" s="92" customFormat="1" ht="15">
      <c r="A85" s="74" t="s">
        <v>60</v>
      </c>
      <c r="B85" s="70" t="s">
        <v>31</v>
      </c>
      <c r="C85" s="156"/>
      <c r="D85" s="174" t="s">
        <v>31</v>
      </c>
    </row>
    <row r="86" spans="1:4" ht="15">
      <c r="A86" s="74" t="s">
        <v>61</v>
      </c>
      <c r="B86" s="70" t="s">
        <v>31</v>
      </c>
      <c r="C86" s="70"/>
      <c r="D86" s="175"/>
    </row>
    <row r="87" spans="1:4" ht="28.5" customHeight="1">
      <c r="A87" s="35" t="s">
        <v>62</v>
      </c>
      <c r="B87" s="149">
        <f>B39+B51+B53+B56+B62+B67+B74+B77+B55+B80+B52+B71</f>
        <v>291017.30000000005</v>
      </c>
      <c r="C87" s="149">
        <f>C39+C51+C53+C56+C62+C67+C74+C77+C55+C80+C52+C71</f>
        <v>269734.4</v>
      </c>
      <c r="D87" s="149">
        <f>D39+D51+D53+D56+D62+D67+D74+D77+D55+D80+D52+D71</f>
        <v>46127.3</v>
      </c>
    </row>
    <row r="88" spans="1:5" ht="14.25" customHeight="1">
      <c r="A88" s="72"/>
      <c r="B88" s="149">
        <f>B48+B61+B64+B70+B79+B49</f>
        <v>13911</v>
      </c>
      <c r="C88" s="149">
        <f>C48+C61+C64+C70+C79+C49</f>
        <v>10133</v>
      </c>
      <c r="D88" s="149">
        <f>D48+D61+D64+D70+D79</f>
        <v>3778</v>
      </c>
      <c r="E88" s="37" t="s">
        <v>91</v>
      </c>
    </row>
    <row r="89" spans="1:4" s="25" customFormat="1" ht="15.75">
      <c r="A89" s="94" t="s">
        <v>3</v>
      </c>
      <c r="B89" s="176">
        <f>B35-B87</f>
        <v>0</v>
      </c>
      <c r="C89" s="176">
        <f>C35-C87</f>
        <v>0</v>
      </c>
      <c r="D89" s="177">
        <f>D35-D87</f>
        <v>0</v>
      </c>
    </row>
    <row r="90" spans="2:5" ht="15">
      <c r="B90" s="149"/>
      <c r="C90" s="178">
        <v>246601</v>
      </c>
      <c r="D90" s="178">
        <f>D87-D80</f>
        <v>46127.3</v>
      </c>
      <c r="E90" s="37" t="s">
        <v>73</v>
      </c>
    </row>
    <row r="91" spans="1:5" ht="15.75">
      <c r="A91" s="25" t="s">
        <v>83</v>
      </c>
      <c r="B91" s="149"/>
      <c r="C91" s="178">
        <f>C87-C80-C51-C46</f>
        <v>246601.00000000003</v>
      </c>
      <c r="D91" s="178">
        <f>D90-D51-D45</f>
        <v>44795.9</v>
      </c>
      <c r="E91" s="37" t="s">
        <v>72</v>
      </c>
    </row>
    <row r="92" spans="1:3" ht="15">
      <c r="A92" s="37" t="s">
        <v>64</v>
      </c>
      <c r="C92" s="52">
        <f>C90-C91</f>
        <v>0</v>
      </c>
    </row>
    <row r="93" ht="15">
      <c r="A93" s="37" t="s">
        <v>65</v>
      </c>
    </row>
    <row r="94" ht="15">
      <c r="A94" s="37" t="s">
        <v>68</v>
      </c>
    </row>
  </sheetData>
  <sheetProtection/>
  <mergeCells count="4">
    <mergeCell ref="A1:C1"/>
    <mergeCell ref="A2:C2"/>
    <mergeCell ref="A3:C3"/>
    <mergeCell ref="C5:D5"/>
  </mergeCells>
  <printOptions/>
  <pageMargins left="0.75" right="0.75" top="1" bottom="1" header="0.5" footer="0.5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kust-raifo3</cp:lastModifiedBy>
  <cp:lastPrinted>2012-11-06T12:02:32Z</cp:lastPrinted>
  <dcterms:created xsi:type="dcterms:W3CDTF">2003-08-05T09:23:34Z</dcterms:created>
  <dcterms:modified xsi:type="dcterms:W3CDTF">2012-11-06T12:03:14Z</dcterms:modified>
  <cp:category/>
  <cp:version/>
  <cp:contentType/>
  <cp:contentStatus/>
</cp:coreProperties>
</file>